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logica.sharepoint.com/sites/FolhadePagamento/Documentos Compartilhados/General/Folha/"/>
    </mc:Choice>
  </mc:AlternateContent>
  <xr:revisionPtr revIDLastSave="93" documentId="13_ncr:1_{0E5FB1B9-1CC2-4122-A275-B01E7055CB6A}" xr6:coauthVersionLast="47" xr6:coauthVersionMax="47" xr10:uidLastSave="{C867BBB3-6833-473A-887B-948934745919}"/>
  <bookViews>
    <workbookView xWindow="28680" yWindow="-120" windowWidth="29040" windowHeight="15720" xr2:uid="{00000000-000D-0000-FFFF-FFFF00000000}"/>
  </bookViews>
  <sheets>
    <sheet name="RPA" sheetId="5" r:id="rId1"/>
    <sheet name="Impostos-2025" sheetId="4" r:id="rId2"/>
  </sheets>
  <definedNames>
    <definedName name="Excel_BuiltIn_Print_Area_1_1" localSheetId="0">RPA!$B$4:$L$45</definedName>
    <definedName name="Excel_BuiltIn_Print_Area_1_1">#REF!</definedName>
    <definedName name="IntervaloNomeado1" localSheetId="0">RPA!$B$45:$L$45</definedName>
    <definedName name="IntervaloNomeado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4" l="1"/>
  <c r="B33" i="4"/>
  <c r="B31" i="4"/>
  <c r="D34" i="4" s="1"/>
  <c r="G21" i="5"/>
  <c r="L19" i="5" s="1"/>
  <c r="G26" i="5" l="1"/>
  <c r="G29" i="5" s="1"/>
  <c r="G27" i="5" s="1"/>
  <c r="B32" i="4" l="1"/>
  <c r="C34" i="4" s="1"/>
  <c r="L21" i="5"/>
  <c r="C32" i="4" l="1"/>
  <c r="C30" i="4"/>
  <c r="C31" i="4" s="1"/>
  <c r="D33" i="4" s="1"/>
  <c r="D35" i="4" l="1"/>
  <c r="C40" i="4"/>
  <c r="F40" i="4" s="1"/>
  <c r="G40" i="4" s="1"/>
  <c r="G33" i="5" l="1"/>
  <c r="C39" i="4"/>
  <c r="F39" i="4" s="1"/>
  <c r="H39" i="4" s="1"/>
  <c r="C38" i="4"/>
  <c r="C42" i="4"/>
  <c r="F42" i="4" s="1"/>
  <c r="H42" i="4" s="1"/>
  <c r="C41" i="4"/>
  <c r="F41" i="4" s="1"/>
  <c r="H41" i="4" s="1"/>
  <c r="H40" i="4"/>
  <c r="G39" i="4" l="1"/>
  <c r="G42" i="4"/>
  <c r="G41" i="4"/>
  <c r="E43" i="4"/>
  <c r="F43" i="4"/>
  <c r="B35" i="4" s="1"/>
  <c r="G34" i="5" s="1"/>
  <c r="L20" i="5" s="1"/>
  <c r="L23" i="5" s="1"/>
  <c r="L38" i="5" s="1"/>
  <c r="D43" i="4" l="1"/>
</calcChain>
</file>

<file path=xl/sharedStrings.xml><?xml version="1.0" encoding="utf-8"?>
<sst xmlns="http://schemas.openxmlformats.org/spreadsheetml/2006/main" count="91" uniqueCount="74">
  <si>
    <t>RPA – RECIBO DE PAGAMENTO A AUTÔNOMO</t>
  </si>
  <si>
    <t>DADOS DO EMITENTE</t>
  </si>
  <si>
    <t>Nome ou Razão Social:</t>
  </si>
  <si>
    <t>Nelogica Sistemas de Software Ltda.</t>
  </si>
  <si>
    <t xml:space="preserve">1ª Via  </t>
  </si>
  <si>
    <t>Matrícula (CNPJ/INSS):</t>
  </si>
  <si>
    <t>05.898.757/0001-68</t>
  </si>
  <si>
    <t>Recibo Nº ou Mês/Ano:</t>
  </si>
  <si>
    <t>Endereço:</t>
  </si>
  <si>
    <t>Av. Carlos Gomes , 400, Andar 12, Andar 13, Andar 14</t>
  </si>
  <si>
    <t>DADOS DO PRESTADOR DE SERVIÇOS</t>
  </si>
  <si>
    <t>Nome:</t>
  </si>
  <si>
    <t>João Pedro XXXXX</t>
  </si>
  <si>
    <t>CPF:</t>
  </si>
  <si>
    <t>xxxxxx</t>
  </si>
  <si>
    <t>Nº do RG:</t>
  </si>
  <si>
    <t>xxxxxxxx</t>
  </si>
  <si>
    <t>PIS/PASEP:</t>
  </si>
  <si>
    <t>xxxxxxxxxxxxxxxxxx</t>
  </si>
  <si>
    <t>Rua xx, Nº XX, Porto Alegre, RS, CEP XXXXX-XXX, Brasil</t>
  </si>
  <si>
    <t>BASE DE CÁLCULO</t>
  </si>
  <si>
    <t>RECIBO DE PAGAMENTO A AUTÔNOMO</t>
  </si>
  <si>
    <t>Valor dos Serviços Prestados</t>
  </si>
  <si>
    <t>R$</t>
  </si>
  <si>
    <t>Base de Cálculo</t>
  </si>
  <si>
    <t>IRPF Retido</t>
  </si>
  <si>
    <t>INSS Retido</t>
  </si>
  <si>
    <t>Taxa de Saque</t>
  </si>
  <si>
    <t>Valor Líquido a Receber</t>
  </si>
  <si>
    <t>BASE CÁLCULO DO INSS:</t>
  </si>
  <si>
    <t>Descrição Serviço</t>
  </si>
  <si>
    <t>Alíquota</t>
  </si>
  <si>
    <t>%</t>
  </si>
  <si>
    <t>Valor do teto de INSS recolhido em outro vínculo</t>
  </si>
  <si>
    <t>Valor a Recolher</t>
  </si>
  <si>
    <t>BASE CALCULO DO IRPF</t>
  </si>
  <si>
    <t>Base de Calculo</t>
  </si>
  <si>
    <t>Recebi do ente acima identificado pela prestação dos serviços a importância de:</t>
  </si>
  <si>
    <t>Local:</t>
  </si>
  <si>
    <t>Data:</t>
  </si>
  <si>
    <t>Assinatura:</t>
  </si>
  <si>
    <t>INSS</t>
  </si>
  <si>
    <t>11% - Alíquota exclusiva do plano simplificado da previdência social</t>
  </si>
  <si>
    <t>MODELO AUTODECLARAÇÃO DE INSS</t>
  </si>
  <si>
    <t xml:space="preserve"> Eu _______, portador(a) do CPF ________, declaro que sou funcionário e/ou contribuo com o INSS da Empresa ______, vinculado ao CNPJ ______/0001-___ com o código da categoria do e-Social 101 – Empregado Geral, inclusive o empregado público da administração direta ou indireta contratado pela CLT, e tenho previsão de salário de contribuição de R$ ______ contribuindo ao INSS com o valor previsto de R$ _______ no mês de ______ de 202___. </t>
  </si>
  <si>
    <t xml:space="preserve">___________, _____ de _______ de 202_. </t>
  </si>
  <si>
    <t>_________________________</t>
  </si>
  <si>
    <t xml:space="preserve">Assinatura </t>
  </si>
  <si>
    <t>IRRF - Tabela Progressiva</t>
  </si>
  <si>
    <t>Possui Dependentes?</t>
  </si>
  <si>
    <t>-&gt; Selecionar Opção</t>
  </si>
  <si>
    <t>Se Possui, quantos?</t>
  </si>
  <si>
    <t>-&gt; Caso a opção acima seja "Sim", informar a quantidade, se a opção for "Não", deixar o campo com zero;</t>
  </si>
  <si>
    <t>Valor Por Dependente</t>
  </si>
  <si>
    <t>- Valor Permitido pela legislação de dedução por dependente;</t>
  </si>
  <si>
    <t>IRRF Dedução Simplificada</t>
  </si>
  <si>
    <t>Dependentes IR</t>
  </si>
  <si>
    <t xml:space="preserve">INSS retido + INSS outro vínculo </t>
  </si>
  <si>
    <t>Valor do IRRF</t>
  </si>
  <si>
    <t>Dedução Legal e Dedução Simplificada</t>
  </si>
  <si>
    <t>Valor Mín</t>
  </si>
  <si>
    <t>VALOR MAX</t>
  </si>
  <si>
    <t>Valor</t>
  </si>
  <si>
    <t>Taxa</t>
  </si>
  <si>
    <t>Dedução</t>
  </si>
  <si>
    <t>Cálculo IR</t>
  </si>
  <si>
    <t xml:space="preserve"> RPA</t>
  </si>
  <si>
    <t>Totais</t>
  </si>
  <si>
    <t>Total</t>
  </si>
  <si>
    <r>
      <t>Caso o autônomo já recolha o</t>
    </r>
    <r>
      <rPr>
        <b/>
        <i/>
        <sz val="10"/>
        <color rgb="FF000000"/>
        <rFont val="Arial"/>
        <family val="2"/>
      </rPr>
      <t xml:space="preserve"> Teto do INSS (R$951,62)</t>
    </r>
    <r>
      <rPr>
        <i/>
        <sz val="10"/>
        <color rgb="FF000000"/>
        <rFont val="Arial"/>
        <family val="2"/>
      </rPr>
      <t>, por favor, preencher um modelo com o pedido de dispensa de retenção de INSS.</t>
    </r>
  </si>
  <si>
    <t>Exemplo: Programação de estratégias xx, mês XX/2025</t>
  </si>
  <si>
    <t>INSS outro vínculo</t>
  </si>
  <si>
    <t>INSS outro vinculo + dependentes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</si>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</sst>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$R$-416]\ #,##0.00;[Red]\-[$R$-416]\ #,##0.00"/>
  </numFmts>
  <fonts count="26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FF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rgb="FF164C72"/>
      <name val="Calibri"/>
      <family val="2"/>
      <scheme val="minor"/>
    </font>
    <font>
      <sz val="10"/>
      <color rgb="FF164C72"/>
      <name val="Arial"/>
      <family val="2"/>
    </font>
    <font>
      <sz val="11"/>
      <color rgb="FF164C72"/>
      <name val="Calibri"/>
      <family val="2"/>
      <scheme val="minor"/>
    </font>
    <font>
      <b/>
      <sz val="11"/>
      <color rgb="FF164C72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1F6"/>
        <bgColor rgb="FF000000"/>
      </patternFill>
    </fill>
    <fill>
      <patternFill patternType="solid">
        <fgColor rgb="FF00A1F6"/>
        <bgColor indexed="64"/>
      </patternFill>
    </fill>
    <fill>
      <patternFill patternType="solid">
        <fgColor rgb="FF1EE09A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ashed">
        <color rgb="FFB7B7B7"/>
      </bottom>
      <diagonal/>
    </border>
    <border>
      <left/>
      <right/>
      <top/>
      <bottom style="dashed">
        <color rgb="FFCCCCCC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rgb="FFCCCCCC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dashed">
        <color rgb="FFB7B7B7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11">
    <xf numFmtId="0" fontId="0" fillId="0" borderId="0" xfId="0"/>
    <xf numFmtId="10" fontId="21" fillId="0" borderId="18" xfId="2" applyNumberFormat="1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165" fontId="6" fillId="0" borderId="36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4" fontId="21" fillId="0" borderId="36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4" fillId="0" borderId="0" xfId="0" applyFont="1"/>
    <xf numFmtId="0" fontId="4" fillId="0" borderId="15" xfId="0" applyFont="1" applyBorder="1"/>
    <xf numFmtId="0" fontId="5" fillId="0" borderId="0" xfId="0" applyFont="1" applyAlignment="1">
      <alignment vertical="center"/>
    </xf>
    <xf numFmtId="0" fontId="4" fillId="0" borderId="36" xfId="0" applyFont="1" applyBorder="1"/>
    <xf numFmtId="0" fontId="5" fillId="0" borderId="45" xfId="0" applyFont="1" applyBorder="1" applyAlignment="1">
      <alignment horizontal="left" vertical="center"/>
    </xf>
    <xf numFmtId="0" fontId="5" fillId="0" borderId="2" xfId="0" applyFont="1" applyBorder="1"/>
    <xf numFmtId="0" fontId="5" fillId="0" borderId="43" xfId="0" applyFont="1" applyBorder="1"/>
    <xf numFmtId="0" fontId="5" fillId="0" borderId="0" xfId="0" applyFont="1" applyAlignment="1">
      <alignment horizontal="center" vertical="center"/>
    </xf>
    <xf numFmtId="165" fontId="20" fillId="0" borderId="5" xfId="0" applyNumberFormat="1" applyFont="1" applyBorder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165" fontId="21" fillId="0" borderId="13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165" fontId="20" fillId="0" borderId="36" xfId="0" applyNumberFormat="1" applyFont="1" applyBorder="1"/>
    <xf numFmtId="0" fontId="6" fillId="0" borderId="17" xfId="0" applyFont="1" applyBorder="1" applyAlignment="1">
      <alignment vertical="center"/>
    </xf>
    <xf numFmtId="165" fontId="6" fillId="0" borderId="36" xfId="0" applyNumberFormat="1" applyFont="1" applyBorder="1" applyAlignment="1">
      <alignment vertical="center"/>
    </xf>
    <xf numFmtId="0" fontId="4" fillId="0" borderId="14" xfId="0" applyFont="1" applyBorder="1"/>
    <xf numFmtId="0" fontId="4" fillId="0" borderId="33" xfId="0" applyFont="1" applyBorder="1"/>
    <xf numFmtId="4" fontId="0" fillId="0" borderId="18" xfId="0" applyNumberFormat="1" applyBorder="1"/>
    <xf numFmtId="165" fontId="20" fillId="0" borderId="36" xfId="0" applyNumberFormat="1" applyFont="1" applyBorder="1" applyAlignment="1">
      <alignment vertical="center"/>
    </xf>
    <xf numFmtId="165" fontId="20" fillId="0" borderId="36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33" xfId="0" applyFont="1" applyBorder="1" applyAlignment="1">
      <alignment wrapText="1"/>
    </xf>
    <xf numFmtId="4" fontId="5" fillId="2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36" xfId="0" applyFont="1" applyBorder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164" fontId="21" fillId="2" borderId="37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7" xfId="0" applyFont="1" applyBorder="1" applyProtection="1"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Protection="1">
      <protection locked="0"/>
    </xf>
    <xf numFmtId="0" fontId="5" fillId="0" borderId="48" xfId="0" applyFont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53" xfId="0" applyBorder="1" applyProtection="1">
      <protection locked="0"/>
    </xf>
    <xf numFmtId="0" fontId="12" fillId="0" borderId="52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3" fillId="0" borderId="0" xfId="0" applyFont="1"/>
    <xf numFmtId="0" fontId="17" fillId="5" borderId="57" xfId="0" applyFont="1" applyFill="1" applyBorder="1"/>
    <xf numFmtId="0" fontId="14" fillId="0" borderId="0" xfId="0" applyFont="1"/>
    <xf numFmtId="0" fontId="1" fillId="0" borderId="0" xfId="0" applyFont="1"/>
    <xf numFmtId="0" fontId="15" fillId="5" borderId="21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43" fontId="19" fillId="0" borderId="23" xfId="1" applyFont="1" applyBorder="1" applyProtection="1"/>
    <xf numFmtId="43" fontId="19" fillId="0" borderId="10" xfId="1" applyFont="1" applyBorder="1" applyProtection="1"/>
    <xf numFmtId="0" fontId="19" fillId="0" borderId="10" xfId="0" applyFont="1" applyBorder="1"/>
    <xf numFmtId="10" fontId="19" fillId="0" borderId="10" xfId="0" applyNumberFormat="1" applyFont="1" applyBorder="1"/>
    <xf numFmtId="43" fontId="19" fillId="0" borderId="24" xfId="1" applyFont="1" applyBorder="1" applyProtection="1"/>
    <xf numFmtId="43" fontId="19" fillId="0" borderId="25" xfId="1" applyFont="1" applyBorder="1" applyProtection="1"/>
    <xf numFmtId="10" fontId="19" fillId="0" borderId="25" xfId="0" applyNumberFormat="1" applyFont="1" applyBorder="1"/>
    <xf numFmtId="0" fontId="2" fillId="0" borderId="20" xfId="0" applyFont="1" applyBorder="1" applyAlignment="1">
      <alignment horizontal="right"/>
    </xf>
    <xf numFmtId="43" fontId="2" fillId="0" borderId="20" xfId="1" applyFont="1" applyBorder="1" applyProtection="1"/>
    <xf numFmtId="10" fontId="2" fillId="0" borderId="20" xfId="0" applyNumberFormat="1" applyFont="1" applyBorder="1"/>
    <xf numFmtId="166" fontId="2" fillId="0" borderId="20" xfId="0" applyNumberFormat="1" applyFont="1" applyBorder="1"/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6" fillId="0" borderId="0" xfId="0" applyFont="1" applyProtection="1">
      <protection locked="0"/>
    </xf>
    <xf numFmtId="0" fontId="19" fillId="0" borderId="28" xfId="0" applyFont="1" applyBorder="1" applyAlignment="1">
      <alignment horizontal="center"/>
    </xf>
    <xf numFmtId="0" fontId="13" fillId="0" borderId="49" xfId="0" applyFont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23" fillId="0" borderId="0" xfId="0" applyFont="1"/>
    <xf numFmtId="0" fontId="24" fillId="0" borderId="0" xfId="0" applyFont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5" fillId="0" borderId="15" xfId="0" applyFont="1" applyBorder="1" applyAlignment="1">
      <alignment horizontal="center" vertical="center"/>
    </xf>
    <xf numFmtId="0" fontId="12" fillId="0" borderId="0" xfId="0" quotePrefix="1" applyFont="1"/>
    <xf numFmtId="165" fontId="20" fillId="0" borderId="33" xfId="0" applyNumberFormat="1" applyFont="1" applyBorder="1"/>
    <xf numFmtId="165" fontId="5" fillId="0" borderId="27" xfId="0" applyNumberFormat="1" applyFont="1" applyBorder="1" applyAlignment="1" applyProtection="1">
      <alignment horizontal="right" vertical="center"/>
      <protection locked="0"/>
    </xf>
    <xf numFmtId="0" fontId="25" fillId="0" borderId="0" xfId="0" applyFont="1"/>
    <xf numFmtId="0" fontId="25" fillId="0" borderId="0" xfId="0" applyFont="1" applyProtection="1">
      <protection locked="0"/>
    </xf>
    <xf numFmtId="165" fontId="1" fillId="0" borderId="0" xfId="0" applyNumberFormat="1" applyFont="1"/>
    <xf numFmtId="43" fontId="1" fillId="0" borderId="0" xfId="0" applyNumberFormat="1" applyFont="1"/>
    <xf numFmtId="0" fontId="3" fillId="0" borderId="0" xfId="0" applyFont="1" applyProtection="1">
      <protection locked="0"/>
    </xf>
    <xf numFmtId="2" fontId="0" fillId="0" borderId="0" xfId="0" applyNumberFormat="1" applyProtection="1">
      <protection locked="0"/>
    </xf>
    <xf numFmtId="4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65" fontId="16" fillId="0" borderId="0" xfId="0" applyNumberFormat="1" applyFont="1"/>
    <xf numFmtId="43" fontId="16" fillId="0" borderId="0" xfId="0" applyNumberFormat="1" applyFont="1"/>
    <xf numFmtId="0" fontId="6" fillId="0" borderId="7" xfId="0" applyFont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0" fontId="5" fillId="0" borderId="37" xfId="0" applyFont="1" applyBorder="1" applyProtection="1">
      <protection locked="0"/>
    </xf>
    <xf numFmtId="0" fontId="6" fillId="0" borderId="35" xfId="0" applyFont="1" applyBorder="1" applyAlignment="1">
      <alignment vertical="center"/>
    </xf>
    <xf numFmtId="0" fontId="8" fillId="0" borderId="0" xfId="0" applyFont="1"/>
    <xf numFmtId="0" fontId="5" fillId="0" borderId="32" xfId="0" applyFont="1" applyBorder="1"/>
    <xf numFmtId="0" fontId="4" fillId="0" borderId="15" xfId="0" applyFont="1" applyBorder="1"/>
    <xf numFmtId="0" fontId="5" fillId="0" borderId="27" xfId="0" applyFont="1" applyBorder="1"/>
    <xf numFmtId="0" fontId="5" fillId="0" borderId="35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36" xfId="0" applyFont="1" applyBorder="1"/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9" xfId="0" applyFont="1" applyFill="1" applyBorder="1"/>
    <xf numFmtId="0" fontId="5" fillId="0" borderId="45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35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1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36" xfId="0" applyFont="1" applyBorder="1" applyProtection="1">
      <protection locked="0"/>
    </xf>
    <xf numFmtId="0" fontId="10" fillId="3" borderId="41" xfId="0" applyFont="1" applyFill="1" applyBorder="1" applyAlignment="1">
      <alignment horizontal="center" vertical="center"/>
    </xf>
    <xf numFmtId="0" fontId="5" fillId="4" borderId="12" xfId="0" applyFont="1" applyFill="1" applyBorder="1"/>
    <xf numFmtId="0" fontId="5" fillId="4" borderId="13" xfId="0" applyFont="1" applyFill="1" applyBorder="1"/>
    <xf numFmtId="0" fontId="10" fillId="3" borderId="11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5" fillId="4" borderId="42" xfId="0" applyFont="1" applyFill="1" applyBorder="1"/>
    <xf numFmtId="0" fontId="5" fillId="0" borderId="18" xfId="0" applyFont="1" applyBorder="1"/>
    <xf numFmtId="0" fontId="5" fillId="0" borderId="19" xfId="0" applyFont="1" applyBorder="1" applyAlignment="1">
      <alignment horizontal="left" vertical="center"/>
    </xf>
    <xf numFmtId="0" fontId="5" fillId="0" borderId="43" xfId="0" applyFont="1" applyBorder="1"/>
    <xf numFmtId="0" fontId="5" fillId="0" borderId="17" xfId="0" applyFont="1" applyBorder="1" applyAlignment="1">
      <alignment vertical="center"/>
    </xf>
    <xf numFmtId="0" fontId="5" fillId="0" borderId="16" xfId="0" applyFont="1" applyBorder="1"/>
    <xf numFmtId="0" fontId="6" fillId="0" borderId="44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5" xfId="0" applyFont="1" applyFill="1" applyBorder="1"/>
    <xf numFmtId="0" fontId="8" fillId="0" borderId="6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6" fillId="0" borderId="6" xfId="0" applyFont="1" applyBorder="1"/>
    <xf numFmtId="0" fontId="5" fillId="0" borderId="6" xfId="0" applyFont="1" applyBorder="1"/>
    <xf numFmtId="0" fontId="5" fillId="0" borderId="0" xfId="0" applyFont="1" applyAlignment="1">
      <alignment horizontal="right" vertical="center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Protection="1">
      <protection locked="0"/>
    </xf>
    <xf numFmtId="0" fontId="6" fillId="4" borderId="39" xfId="0" applyFont="1" applyFill="1" applyBorder="1" applyProtection="1">
      <protection locked="0"/>
    </xf>
    <xf numFmtId="3" fontId="6" fillId="2" borderId="7" xfId="0" applyNumberFormat="1" applyFont="1" applyFill="1" applyBorder="1" applyAlignment="1" applyProtection="1">
      <alignment horizontal="left" vertical="center"/>
      <protection locked="0"/>
    </xf>
    <xf numFmtId="3" fontId="6" fillId="0" borderId="6" xfId="0" applyNumberFormat="1" applyFont="1" applyBorder="1" applyAlignment="1" applyProtection="1">
      <alignment horizontal="left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4" xfId="0" applyFont="1" applyFill="1" applyBorder="1"/>
    <xf numFmtId="0" fontId="6" fillId="4" borderId="34" xfId="0" applyFont="1" applyFill="1" applyBorder="1"/>
    <xf numFmtId="0" fontId="8" fillId="2" borderId="6" xfId="0" applyFont="1" applyFill="1" applyBorder="1"/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53" xfId="0" applyFont="1" applyBorder="1" applyAlignment="1" applyProtection="1">
      <alignment horizontal="center" wrapText="1"/>
      <protection locked="0"/>
    </xf>
    <xf numFmtId="0" fontId="15" fillId="5" borderId="14" xfId="0" applyFont="1" applyFill="1" applyBorder="1"/>
    <xf numFmtId="0" fontId="15" fillId="5" borderId="15" xfId="0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7">
    <dxf>
      <numFmt numFmtId="2" formatCode="0.00"/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0"/>
        </patternFill>
      </fill>
    </dxf>
    <dxf>
      <font>
        <color theme="3"/>
      </font>
    </dxf>
  </dxfs>
  <tableStyles count="0" defaultTableStyle="TableStyleMedium2" defaultPivotStyle="PivotStyleLight16"/>
  <colors>
    <mruColors>
      <color rgb="FF164C72"/>
      <color rgb="FF1EE09A"/>
      <color rgb="FF0000FF"/>
      <color rgb="FF00A1F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95462</xdr:colOff>
      <xdr:row>1</xdr:row>
      <xdr:rowOff>63782</xdr:rowOff>
    </xdr:from>
    <xdr:to>
      <xdr:col>11</xdr:col>
      <xdr:colOff>1068481</xdr:colOff>
      <xdr:row>2</xdr:row>
      <xdr:rowOff>218737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9012C1E7-548F-46ED-BDCC-0B76E9269C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72587" y="240100"/>
          <a:ext cx="1512134" cy="44684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13</xdr:row>
      <xdr:rowOff>103188</xdr:rowOff>
    </xdr:from>
    <xdr:to>
      <xdr:col>23</xdr:col>
      <xdr:colOff>207962</xdr:colOff>
      <xdr:row>15</xdr:row>
      <xdr:rowOff>15876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8B11EE-704C-3F76-DDA8-6FA3F97CF1AC}"/>
            </a:ext>
          </a:extLst>
        </xdr:cNvPr>
        <xdr:cNvSpPr txBox="1"/>
      </xdr:nvSpPr>
      <xdr:spPr>
        <a:xfrm flipH="1">
          <a:off x="19200813" y="2579688"/>
          <a:ext cx="65087" cy="293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9E55-9E0A-47C2-84CC-A5641C41E3C9}">
  <dimension ref="B1:N48"/>
  <sheetViews>
    <sheetView showGridLines="0" tabSelected="1" zoomScale="90" zoomScaleNormal="90" workbookViewId="0">
      <selection activeCell="B11" sqref="B11:L11"/>
    </sheetView>
  </sheetViews>
  <sheetFormatPr defaultColWidth="17.453125" defaultRowHeight="13.75" customHeight="1" x14ac:dyDescent="0.35"/>
  <cols>
    <col min="1" max="1" width="2.453125" style="3" customWidth="1"/>
    <col min="2" max="2" width="14.1796875" style="3" customWidth="1"/>
    <col min="3" max="3" width="4.453125" style="3" customWidth="1"/>
    <col min="4" max="4" width="13.54296875" style="3" customWidth="1"/>
    <col min="5" max="5" width="11.453125" style="3" customWidth="1"/>
    <col min="6" max="6" width="4" style="3" customWidth="1"/>
    <col min="7" max="7" width="18.6328125" style="3" bestFit="1" customWidth="1"/>
    <col min="8" max="8" width="1.453125" style="3" customWidth="1"/>
    <col min="9" max="9" width="13.453125" style="3" customWidth="1"/>
    <col min="10" max="10" width="23.453125" style="3" customWidth="1"/>
    <col min="11" max="11" width="7.1796875" style="3" customWidth="1"/>
    <col min="12" max="12" width="15.54296875" style="3" customWidth="1"/>
    <col min="13" max="16384" width="17.453125" style="3"/>
  </cols>
  <sheetData>
    <row r="1" spans="2:12" ht="13.75" customHeight="1" thickBot="1" x14ac:dyDescent="0.4">
      <c r="B1" s="192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2" ht="23.5" customHeight="1" x14ac:dyDescent="0.35">
      <c r="B2" s="194" t="s">
        <v>0</v>
      </c>
      <c r="C2" s="195"/>
      <c r="D2" s="195"/>
      <c r="E2" s="195"/>
      <c r="F2" s="195"/>
      <c r="G2" s="195"/>
      <c r="H2" s="195"/>
      <c r="I2" s="195"/>
      <c r="J2" s="196"/>
      <c r="K2" s="35"/>
      <c r="L2" s="36"/>
    </row>
    <row r="3" spans="2:12" ht="23.5" customHeight="1" thickBot="1" x14ac:dyDescent="0.4">
      <c r="B3" s="197"/>
      <c r="C3" s="198"/>
      <c r="D3" s="198"/>
      <c r="E3" s="198"/>
      <c r="F3" s="198"/>
      <c r="G3" s="198"/>
      <c r="H3" s="198"/>
      <c r="I3" s="198"/>
      <c r="J3" s="199"/>
      <c r="K3" s="37"/>
      <c r="L3" s="38"/>
    </row>
    <row r="4" spans="2:12" ht="13.75" customHeight="1" x14ac:dyDescent="0.35">
      <c r="B4" s="200" t="s">
        <v>1</v>
      </c>
      <c r="C4" s="201"/>
      <c r="D4" s="201"/>
      <c r="E4" s="201"/>
      <c r="F4" s="201"/>
      <c r="G4" s="201"/>
      <c r="H4" s="201"/>
      <c r="I4" s="201"/>
      <c r="J4" s="201"/>
      <c r="K4" s="202"/>
      <c r="L4" s="203"/>
    </row>
    <row r="5" spans="2:12" ht="13.75" customHeight="1" x14ac:dyDescent="0.35">
      <c r="B5" s="205"/>
      <c r="C5" s="206"/>
      <c r="D5" s="206"/>
      <c r="E5" s="206"/>
      <c r="F5" s="206"/>
      <c r="G5" s="206"/>
      <c r="H5" s="206"/>
      <c r="I5" s="206"/>
      <c r="J5" s="206"/>
      <c r="K5" s="206"/>
      <c r="L5" s="40"/>
    </row>
    <row r="6" spans="2:12" ht="13.75" customHeight="1" x14ac:dyDescent="0.35">
      <c r="B6" s="126" t="s">
        <v>2</v>
      </c>
      <c r="C6" s="129"/>
      <c r="D6" s="129"/>
      <c r="E6" s="204" t="s">
        <v>3</v>
      </c>
      <c r="F6" s="183"/>
      <c r="G6" s="183"/>
      <c r="H6" s="183"/>
      <c r="I6" s="183"/>
      <c r="J6" s="183"/>
      <c r="K6" s="183"/>
      <c r="L6" s="47" t="s">
        <v>4</v>
      </c>
    </row>
    <row r="7" spans="2:12" ht="13.75" customHeight="1" x14ac:dyDescent="0.35">
      <c r="B7" s="126" t="s">
        <v>5</v>
      </c>
      <c r="C7" s="129"/>
      <c r="D7" s="129"/>
      <c r="E7" s="182" t="s">
        <v>6</v>
      </c>
      <c r="F7" s="183"/>
      <c r="G7" s="183"/>
      <c r="H7" s="183"/>
      <c r="I7" s="183"/>
      <c r="J7" s="184" t="s">
        <v>7</v>
      </c>
      <c r="K7" s="129"/>
      <c r="L7" s="48">
        <v>45778</v>
      </c>
    </row>
    <row r="8" spans="2:12" ht="13.75" customHeight="1" x14ac:dyDescent="0.35">
      <c r="B8" s="11" t="s">
        <v>8</v>
      </c>
      <c r="C8" s="182" t="s">
        <v>9</v>
      </c>
      <c r="D8" s="183"/>
      <c r="E8" s="183"/>
      <c r="F8" s="183"/>
      <c r="G8" s="183"/>
      <c r="H8" s="183"/>
      <c r="I8" s="183"/>
      <c r="J8" s="183"/>
      <c r="K8" s="183"/>
      <c r="L8" s="49"/>
    </row>
    <row r="9" spans="2:12" ht="13.75" customHeight="1" x14ac:dyDescent="0.35"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40"/>
    </row>
    <row r="10" spans="2:12" ht="13.75" customHeight="1" x14ac:dyDescent="0.35">
      <c r="B10" s="185" t="s">
        <v>10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7"/>
    </row>
    <row r="11" spans="2:12" ht="13.75" customHeight="1" x14ac:dyDescent="0.35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3"/>
    </row>
    <row r="12" spans="2:12" ht="13.75" customHeight="1" x14ac:dyDescent="0.35">
      <c r="B12" s="2" t="s">
        <v>11</v>
      </c>
      <c r="C12" s="179" t="s">
        <v>12</v>
      </c>
      <c r="D12" s="180"/>
      <c r="E12" s="180"/>
      <c r="F12" s="180"/>
      <c r="G12" s="180"/>
      <c r="H12" s="180"/>
      <c r="I12" s="180"/>
      <c r="J12" s="180"/>
      <c r="K12" s="180"/>
      <c r="L12" s="181"/>
    </row>
    <row r="13" spans="2:12" ht="13.75" customHeight="1" x14ac:dyDescent="0.35">
      <c r="B13" s="2" t="s">
        <v>13</v>
      </c>
      <c r="C13" s="179" t="s">
        <v>14</v>
      </c>
      <c r="D13" s="180"/>
      <c r="E13" s="180"/>
      <c r="F13" s="180"/>
      <c r="G13" s="180"/>
      <c r="H13" s="41"/>
      <c r="I13" s="5" t="s">
        <v>15</v>
      </c>
      <c r="J13" s="188" t="s">
        <v>16</v>
      </c>
      <c r="K13" s="118"/>
      <c r="L13" s="43"/>
    </row>
    <row r="14" spans="2:12" ht="13.75" customHeight="1" x14ac:dyDescent="0.35">
      <c r="B14" s="2" t="s">
        <v>17</v>
      </c>
      <c r="C14" s="189" t="s">
        <v>18</v>
      </c>
      <c r="D14" s="180"/>
      <c r="E14" s="180"/>
      <c r="F14" s="180"/>
      <c r="G14" s="180"/>
      <c r="H14" s="44"/>
      <c r="I14" s="44"/>
      <c r="J14" s="44"/>
      <c r="K14" s="44"/>
      <c r="L14" s="45"/>
    </row>
    <row r="15" spans="2:12" ht="13.75" customHeight="1" x14ac:dyDescent="0.35">
      <c r="B15" s="46" t="s">
        <v>8</v>
      </c>
      <c r="C15" s="179" t="s">
        <v>19</v>
      </c>
      <c r="D15" s="180"/>
      <c r="E15" s="180"/>
      <c r="F15" s="180"/>
      <c r="G15" s="180"/>
      <c r="H15" s="180"/>
      <c r="I15" s="180"/>
      <c r="J15" s="180"/>
      <c r="K15" s="180"/>
      <c r="L15" s="181"/>
    </row>
    <row r="16" spans="2:12" ht="13.75" customHeight="1" x14ac:dyDescent="0.35"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3"/>
    </row>
    <row r="17" spans="2:14" ht="13.75" customHeight="1" x14ac:dyDescent="0.35">
      <c r="B17" s="164" t="s">
        <v>20</v>
      </c>
      <c r="C17" s="165"/>
      <c r="D17" s="165"/>
      <c r="E17" s="165"/>
      <c r="F17" s="165"/>
      <c r="G17" s="166"/>
      <c r="H17" s="14"/>
      <c r="I17" s="167" t="s">
        <v>21</v>
      </c>
      <c r="J17" s="168"/>
      <c r="K17" s="168"/>
      <c r="L17" s="169"/>
      <c r="N17" s="60"/>
    </row>
    <row r="18" spans="2:14" ht="13.75" customHeight="1" x14ac:dyDescent="0.35">
      <c r="B18" s="126"/>
      <c r="C18" s="129"/>
      <c r="D18" s="129"/>
      <c r="E18" s="129"/>
      <c r="F18" s="129"/>
      <c r="G18" s="170"/>
      <c r="H18" s="14"/>
      <c r="I18" s="171"/>
      <c r="J18" s="144"/>
      <c r="K18" s="144"/>
      <c r="L18" s="172"/>
    </row>
    <row r="19" spans="2:14" ht="13.75" customHeight="1" x14ac:dyDescent="0.35">
      <c r="B19" s="126" t="s">
        <v>22</v>
      </c>
      <c r="C19" s="129"/>
      <c r="D19" s="129"/>
      <c r="E19" s="129"/>
      <c r="F19" s="19" t="s">
        <v>23</v>
      </c>
      <c r="G19" s="39">
        <v>3000</v>
      </c>
      <c r="H19" s="14"/>
      <c r="I19" s="173" t="s">
        <v>24</v>
      </c>
      <c r="J19" s="129"/>
      <c r="K19" s="19" t="s">
        <v>23</v>
      </c>
      <c r="L19" s="33">
        <f>G21</f>
        <v>3000</v>
      </c>
    </row>
    <row r="20" spans="2:14" ht="13.75" customHeight="1" x14ac:dyDescent="0.35">
      <c r="B20" s="126" t="s">
        <v>22</v>
      </c>
      <c r="C20" s="129"/>
      <c r="D20" s="129"/>
      <c r="E20" s="129"/>
      <c r="F20" s="19" t="s">
        <v>23</v>
      </c>
      <c r="G20" s="50"/>
      <c r="H20" s="14"/>
      <c r="I20" s="26" t="s">
        <v>25</v>
      </c>
      <c r="J20" s="12"/>
      <c r="K20" s="19" t="s">
        <v>23</v>
      </c>
      <c r="L20" s="34" t="str">
        <f>G34</f>
        <v>0,00</v>
      </c>
      <c r="N20" s="61"/>
    </row>
    <row r="21" spans="2:14" ht="13.75" customHeight="1" x14ac:dyDescent="0.35">
      <c r="B21" s="156" t="s">
        <v>68</v>
      </c>
      <c r="C21" s="129"/>
      <c r="D21" s="129"/>
      <c r="E21" s="129"/>
      <c r="F21" s="9" t="s">
        <v>23</v>
      </c>
      <c r="G21" s="25">
        <f>SUM(G19:G20)</f>
        <v>3000</v>
      </c>
      <c r="H21" s="14"/>
      <c r="I21" s="26" t="s">
        <v>26</v>
      </c>
      <c r="J21" s="12"/>
      <c r="K21" s="19" t="s">
        <v>23</v>
      </c>
      <c r="L21" s="27">
        <f>G29</f>
        <v>330</v>
      </c>
    </row>
    <row r="22" spans="2:14" ht="13.75" customHeight="1" x14ac:dyDescent="0.35">
      <c r="B22" s="123"/>
      <c r="C22" s="124"/>
      <c r="D22" s="124"/>
      <c r="E22" s="124"/>
      <c r="F22" s="124"/>
      <c r="G22" s="174"/>
      <c r="H22" s="14"/>
      <c r="I22" s="30" t="s">
        <v>27</v>
      </c>
      <c r="J22" s="13"/>
      <c r="K22" s="103" t="s">
        <v>23</v>
      </c>
      <c r="L22" s="105">
        <v>4.99</v>
      </c>
      <c r="N22" s="60"/>
    </row>
    <row r="23" spans="2:14" ht="13.75" customHeight="1" x14ac:dyDescent="0.35">
      <c r="B23" s="175"/>
      <c r="C23" s="158"/>
      <c r="D23" s="158"/>
      <c r="E23" s="158"/>
      <c r="F23" s="158"/>
      <c r="G23" s="158"/>
      <c r="H23" s="14"/>
      <c r="I23" s="28" t="s">
        <v>28</v>
      </c>
      <c r="J23" s="12"/>
      <c r="K23" s="9" t="s">
        <v>23</v>
      </c>
      <c r="L23" s="29">
        <f>L19-(SUM(L20:L22))</f>
        <v>2665.01</v>
      </c>
    </row>
    <row r="24" spans="2:14" ht="13.75" customHeight="1" x14ac:dyDescent="0.35">
      <c r="B24" s="176" t="s">
        <v>29</v>
      </c>
      <c r="C24" s="177"/>
      <c r="D24" s="177"/>
      <c r="E24" s="177"/>
      <c r="F24" s="177"/>
      <c r="G24" s="178"/>
      <c r="H24" s="14"/>
      <c r="I24" s="30"/>
      <c r="J24" s="13"/>
      <c r="K24" s="13"/>
      <c r="L24" s="31"/>
    </row>
    <row r="25" spans="2:14" ht="13.75" customHeight="1" x14ac:dyDescent="0.35">
      <c r="B25" s="126"/>
      <c r="C25" s="129"/>
      <c r="D25" s="129"/>
      <c r="E25" s="129"/>
      <c r="F25" s="129"/>
      <c r="G25" s="160"/>
      <c r="H25" s="14"/>
      <c r="I25" s="12"/>
      <c r="J25" s="12"/>
      <c r="K25" s="12"/>
      <c r="L25" s="15"/>
    </row>
    <row r="26" spans="2:14" ht="13.75" customHeight="1" x14ac:dyDescent="0.35">
      <c r="B26" s="126" t="s">
        <v>24</v>
      </c>
      <c r="C26" s="129"/>
      <c r="D26" s="129"/>
      <c r="E26" s="129"/>
      <c r="F26" s="19" t="s">
        <v>23</v>
      </c>
      <c r="G26" s="32">
        <f>G21</f>
        <v>3000</v>
      </c>
      <c r="H26" s="14"/>
      <c r="I26" s="147" t="s">
        <v>30</v>
      </c>
      <c r="J26" s="148"/>
      <c r="K26" s="148"/>
      <c r="L26" s="149"/>
    </row>
    <row r="27" spans="2:14" ht="13.75" customHeight="1" x14ac:dyDescent="0.35">
      <c r="B27" s="126" t="s">
        <v>31</v>
      </c>
      <c r="C27" s="129"/>
      <c r="D27" s="129"/>
      <c r="E27" s="129"/>
      <c r="F27" s="19" t="s">
        <v>32</v>
      </c>
      <c r="G27" s="1">
        <f>IF(G29 &gt;= 897.31,"0%","11"%)</f>
        <v>0.11</v>
      </c>
      <c r="H27" s="14"/>
      <c r="I27" s="150"/>
      <c r="J27" s="151"/>
      <c r="K27" s="151"/>
      <c r="L27" s="152"/>
    </row>
    <row r="28" spans="2:14" ht="13.75" customHeight="1" x14ac:dyDescent="0.35">
      <c r="B28" s="11" t="s">
        <v>33</v>
      </c>
      <c r="C28" s="21"/>
      <c r="D28" s="21"/>
      <c r="E28" s="21"/>
      <c r="F28" s="19" t="s">
        <v>23</v>
      </c>
      <c r="G28" s="106"/>
      <c r="H28" s="14"/>
      <c r="I28" s="150"/>
      <c r="J28" s="151"/>
      <c r="K28" s="151"/>
      <c r="L28" s="152"/>
    </row>
    <row r="29" spans="2:14" ht="13.75" customHeight="1" x14ac:dyDescent="0.35">
      <c r="B29" s="156" t="s">
        <v>34</v>
      </c>
      <c r="C29" s="122"/>
      <c r="D29" s="122"/>
      <c r="E29" s="122"/>
      <c r="F29" s="19" t="s">
        <v>23</v>
      </c>
      <c r="G29" s="24">
        <f>IF(G28 &gt;= 951.62, 0,IF(G26 &gt;= 8157.41,897.31,G26*11%))</f>
        <v>330</v>
      </c>
      <c r="H29" s="14"/>
      <c r="I29" s="153"/>
      <c r="J29" s="154"/>
      <c r="K29" s="154"/>
      <c r="L29" s="155"/>
    </row>
    <row r="30" spans="2:14" ht="13.75" customHeight="1" x14ac:dyDescent="0.35">
      <c r="B30" s="157"/>
      <c r="C30" s="158"/>
      <c r="D30" s="158"/>
      <c r="E30" s="158"/>
      <c r="F30" s="158"/>
      <c r="G30" s="159"/>
      <c r="H30" s="14"/>
      <c r="I30" s="131" t="s">
        <v>70</v>
      </c>
      <c r="J30" s="132"/>
      <c r="K30" s="132"/>
      <c r="L30" s="133"/>
    </row>
    <row r="31" spans="2:14" ht="13.75" customHeight="1" x14ac:dyDescent="0.35">
      <c r="B31" s="140" t="s">
        <v>35</v>
      </c>
      <c r="C31" s="141"/>
      <c r="D31" s="141"/>
      <c r="E31" s="141"/>
      <c r="F31" s="141"/>
      <c r="G31" s="142"/>
      <c r="H31" s="14"/>
      <c r="I31" s="134"/>
      <c r="J31" s="135"/>
      <c r="K31" s="135"/>
      <c r="L31" s="136"/>
    </row>
    <row r="32" spans="2:14" ht="13.75" customHeight="1" x14ac:dyDescent="0.35">
      <c r="B32" s="143"/>
      <c r="C32" s="144"/>
      <c r="D32" s="144"/>
      <c r="E32" s="144"/>
      <c r="F32" s="144"/>
      <c r="G32" s="145"/>
      <c r="H32" s="14"/>
      <c r="I32" s="134"/>
      <c r="J32" s="135"/>
      <c r="K32" s="135"/>
      <c r="L32" s="136"/>
    </row>
    <row r="33" spans="2:12" ht="13.75" customHeight="1" x14ac:dyDescent="0.35">
      <c r="B33" s="146" t="s">
        <v>36</v>
      </c>
      <c r="C33" s="129"/>
      <c r="D33" s="129"/>
      <c r="E33" s="129"/>
      <c r="F33" s="19" t="s">
        <v>23</v>
      </c>
      <c r="G33" s="20">
        <f>'Impostos-2025'!B34</f>
        <v>2392.8000000000002</v>
      </c>
      <c r="H33" s="14"/>
      <c r="I33" s="134"/>
      <c r="J33" s="135"/>
      <c r="K33" s="135"/>
      <c r="L33" s="136"/>
    </row>
    <row r="34" spans="2:12" ht="13.75" customHeight="1" x14ac:dyDescent="0.35">
      <c r="B34" s="121" t="s">
        <v>34</v>
      </c>
      <c r="C34" s="122"/>
      <c r="D34" s="122"/>
      <c r="E34" s="122"/>
      <c r="F34" s="22"/>
      <c r="G34" s="23" t="str">
        <f>IF('Impostos-2025'!B35 &lt;= 10,"0,00",'Impostos-2025'!B35)</f>
        <v>0,00</v>
      </c>
      <c r="H34" s="14"/>
      <c r="I34" s="134"/>
      <c r="J34" s="135"/>
      <c r="K34" s="135"/>
      <c r="L34" s="136"/>
    </row>
    <row r="35" spans="2:12" ht="13.75" customHeight="1" x14ac:dyDescent="0.35">
      <c r="B35" s="123"/>
      <c r="C35" s="124"/>
      <c r="D35" s="124"/>
      <c r="E35" s="124"/>
      <c r="F35" s="124"/>
      <c r="G35" s="125"/>
      <c r="H35" s="14"/>
      <c r="I35" s="137"/>
      <c r="J35" s="138"/>
      <c r="K35" s="138"/>
      <c r="L35" s="139"/>
    </row>
    <row r="36" spans="2:12" ht="13.75" customHeight="1" x14ac:dyDescent="0.35">
      <c r="B36" s="126"/>
      <c r="C36" s="127"/>
      <c r="D36" s="127"/>
      <c r="E36" s="127"/>
      <c r="F36" s="127"/>
      <c r="G36" s="127"/>
      <c r="H36" s="92"/>
      <c r="I36" s="128"/>
      <c r="J36" s="129"/>
      <c r="K36" s="129"/>
      <c r="L36" s="130"/>
    </row>
    <row r="37" spans="2:12" ht="13.75" customHeight="1" x14ac:dyDescent="0.35">
      <c r="B37" s="16"/>
      <c r="C37" s="17"/>
      <c r="D37" s="17"/>
      <c r="E37" s="17"/>
      <c r="F37" s="17"/>
      <c r="G37" s="17"/>
      <c r="H37" s="14"/>
      <c r="I37" s="17"/>
      <c r="J37" s="17"/>
      <c r="K37" s="17"/>
      <c r="L37" s="18"/>
    </row>
    <row r="38" spans="2:12" ht="13.75" customHeight="1" x14ac:dyDescent="0.35">
      <c r="B38" s="11" t="s">
        <v>37</v>
      </c>
      <c r="C38" s="12"/>
      <c r="D38" s="12"/>
      <c r="E38" s="12"/>
      <c r="F38" s="12"/>
      <c r="G38" s="12"/>
      <c r="H38" s="91"/>
      <c r="K38" s="9" t="s">
        <v>23</v>
      </c>
      <c r="L38" s="10">
        <f>L23</f>
        <v>2665.01</v>
      </c>
    </row>
    <row r="39" spans="2:12" ht="13.75" customHeight="1" x14ac:dyDescent="0.35">
      <c r="B39" s="7"/>
      <c r="H39" s="90"/>
      <c r="J39" s="51"/>
      <c r="K39" s="6"/>
      <c r="L39" s="8"/>
    </row>
    <row r="40" spans="2:12" ht="13.75" customHeight="1" x14ac:dyDescent="0.35">
      <c r="B40" s="2" t="s">
        <v>38</v>
      </c>
      <c r="C40" s="117"/>
      <c r="D40" s="118"/>
      <c r="E40" s="118"/>
      <c r="F40" s="118"/>
      <c r="G40" s="118"/>
      <c r="H40" s="90"/>
      <c r="I40" s="51" t="s">
        <v>39</v>
      </c>
      <c r="J40" s="119"/>
      <c r="K40" s="118"/>
      <c r="L40" s="120"/>
    </row>
    <row r="41" spans="2:12" ht="13.75" customHeight="1" x14ac:dyDescent="0.35">
      <c r="B41" s="53"/>
      <c r="L41" s="40"/>
    </row>
    <row r="42" spans="2:12" ht="13.75" customHeight="1" x14ac:dyDescent="0.35">
      <c r="B42" s="54" t="s">
        <v>40</v>
      </c>
      <c r="C42" s="55"/>
      <c r="D42" s="42"/>
      <c r="E42" s="42"/>
      <c r="F42" s="42"/>
      <c r="G42" s="42"/>
      <c r="H42" s="42"/>
      <c r="I42" s="42"/>
      <c r="J42" s="42"/>
      <c r="K42" s="42"/>
      <c r="L42" s="52"/>
    </row>
    <row r="43" spans="2:12" ht="13.75" customHeight="1" thickBot="1" x14ac:dyDescent="0.4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2:12" ht="13.75" customHeight="1" x14ac:dyDescent="0.35">
      <c r="B44" s="59"/>
      <c r="L44" s="4"/>
    </row>
    <row r="48" spans="2:12" ht="13.75" customHeight="1" x14ac:dyDescent="0.35">
      <c r="G48" s="60"/>
      <c r="L48" s="60"/>
    </row>
  </sheetData>
  <sheetProtection algorithmName="SHA-512" hashValue="bqJLB/XvKdtNiIjNb0UTPP2TaILvQP2y7dvnPjFnfT3AeqJ3k0m6kz3Q/UIbMAaIm6/wC391GIc2hVCBieHbRg==" saltValue="JQoqidIqU4ewYCMf8ADYBA==" spinCount="100000" sheet="1" selectLockedCells="1"/>
  <mergeCells count="46">
    <mergeCell ref="B1:L1"/>
    <mergeCell ref="B2:J3"/>
    <mergeCell ref="B4:L4"/>
    <mergeCell ref="B6:D6"/>
    <mergeCell ref="E6:K6"/>
    <mergeCell ref="B5:K5"/>
    <mergeCell ref="C15:L15"/>
    <mergeCell ref="B7:D7"/>
    <mergeCell ref="E7:I7"/>
    <mergeCell ref="J7:K7"/>
    <mergeCell ref="C8:K8"/>
    <mergeCell ref="B10:L10"/>
    <mergeCell ref="B11:L11"/>
    <mergeCell ref="C12:L12"/>
    <mergeCell ref="C13:G13"/>
    <mergeCell ref="J13:K13"/>
    <mergeCell ref="C14:G14"/>
    <mergeCell ref="B9:K9"/>
    <mergeCell ref="B25:G25"/>
    <mergeCell ref="B16:L16"/>
    <mergeCell ref="B17:G17"/>
    <mergeCell ref="I17:L17"/>
    <mergeCell ref="B18:G18"/>
    <mergeCell ref="I18:L18"/>
    <mergeCell ref="B19:E19"/>
    <mergeCell ref="I19:J19"/>
    <mergeCell ref="B20:E20"/>
    <mergeCell ref="B21:E21"/>
    <mergeCell ref="B22:G22"/>
    <mergeCell ref="B23:G23"/>
    <mergeCell ref="B24:G24"/>
    <mergeCell ref="B26:E26"/>
    <mergeCell ref="I26:L29"/>
    <mergeCell ref="B27:E27"/>
    <mergeCell ref="B29:E29"/>
    <mergeCell ref="B30:G30"/>
    <mergeCell ref="C40:G40"/>
    <mergeCell ref="J40:L40"/>
    <mergeCell ref="B34:E34"/>
    <mergeCell ref="B35:G35"/>
    <mergeCell ref="B36:G36"/>
    <mergeCell ref="I36:L36"/>
    <mergeCell ref="I30:L35"/>
    <mergeCell ref="B31:G31"/>
    <mergeCell ref="B32:G32"/>
    <mergeCell ref="B33:E33"/>
  </mergeCells>
  <dataValidations count="1">
    <dataValidation type="custom" allowBlank="1" showInputMessage="1" showErrorMessage="1" sqref="G28" xr:uid="{3D6324DC-DD3A-42EB-B691-6B204500A663}">
      <formula1>G28 = 951.62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24"/>
  <sheetViews>
    <sheetView showGridLines="0" topLeftCell="A10" zoomScale="90" zoomScaleNormal="90" workbookViewId="0">
      <selection activeCell="B26" sqref="B26"/>
    </sheetView>
  </sheetViews>
  <sheetFormatPr defaultColWidth="17.453125" defaultRowHeight="15" customHeight="1" x14ac:dyDescent="0.25"/>
  <cols>
    <col min="1" max="1" width="23.81640625" style="62" customWidth="1"/>
    <col min="2" max="2" width="15.453125" style="62" customWidth="1"/>
    <col min="3" max="18" width="11.453125" style="62" customWidth="1"/>
    <col min="19" max="26" width="10" style="62" customWidth="1"/>
    <col min="27" max="16384" width="17.453125" style="62"/>
  </cols>
  <sheetData>
    <row r="2" spans="1:15" customFormat="1" ht="15" customHeight="1" x14ac:dyDescent="0.3">
      <c r="A2" s="95" t="s">
        <v>41</v>
      </c>
      <c r="B2" s="96"/>
      <c r="C2" s="96"/>
      <c r="D2" s="96"/>
      <c r="E2" s="96"/>
      <c r="F2" s="96"/>
      <c r="G2" s="96"/>
      <c r="H2" s="96"/>
      <c r="I2" s="96"/>
      <c r="J2" s="97"/>
    </row>
    <row r="3" spans="1:15" customFormat="1" ht="15" customHeight="1" x14ac:dyDescent="0.25">
      <c r="A3" s="98"/>
      <c r="B3" s="62"/>
      <c r="C3" s="62"/>
      <c r="D3" s="62"/>
      <c r="E3" s="62"/>
      <c r="F3" s="62"/>
      <c r="G3" s="62"/>
      <c r="H3" s="62"/>
      <c r="I3" s="62"/>
      <c r="J3" s="63"/>
    </row>
    <row r="4" spans="1:15" customFormat="1" ht="15" customHeight="1" x14ac:dyDescent="0.3">
      <c r="A4" s="64" t="s">
        <v>42</v>
      </c>
      <c r="B4" s="62"/>
      <c r="C4" s="62"/>
      <c r="D4" s="62"/>
      <c r="E4" s="62"/>
      <c r="F4" s="62"/>
      <c r="G4" s="62"/>
      <c r="H4" s="62"/>
      <c r="I4" s="62"/>
      <c r="J4" s="63"/>
    </row>
    <row r="5" spans="1:15" customFormat="1" ht="15" customHeight="1" x14ac:dyDescent="0.3">
      <c r="A5" s="64" t="s">
        <v>69</v>
      </c>
      <c r="B5" s="62"/>
      <c r="C5" s="62"/>
      <c r="D5" s="62"/>
      <c r="E5" s="62"/>
      <c r="F5" s="62"/>
      <c r="G5" s="62"/>
      <c r="H5" s="62"/>
      <c r="I5" s="62"/>
      <c r="J5" s="63"/>
    </row>
    <row r="6" spans="1:15" customFormat="1" ht="15" customHeight="1" x14ac:dyDescent="0.3">
      <c r="A6" s="64"/>
      <c r="B6" s="62"/>
      <c r="C6" s="62"/>
      <c r="D6" s="62"/>
      <c r="E6" s="62"/>
      <c r="F6" s="62"/>
      <c r="G6" s="62"/>
      <c r="H6" s="62"/>
      <c r="I6" s="62"/>
      <c r="J6" s="63"/>
    </row>
    <row r="7" spans="1:15" customFormat="1" ht="15" customHeight="1" x14ac:dyDescent="0.3">
      <c r="A7" s="65"/>
      <c r="B7" s="62"/>
      <c r="C7" s="62"/>
      <c r="D7" s="62"/>
      <c r="E7" s="62"/>
      <c r="F7" s="62"/>
      <c r="G7" s="62"/>
      <c r="H7" s="62"/>
      <c r="I7" s="62"/>
      <c r="J7" s="63"/>
    </row>
    <row r="8" spans="1:15" ht="15" customHeight="1" x14ac:dyDescent="0.35">
      <c r="A8" s="101" t="s">
        <v>43</v>
      </c>
      <c r="J8" s="63"/>
      <c r="L8" s="111"/>
    </row>
    <row r="9" spans="1:15" ht="15" customHeight="1" x14ac:dyDescent="0.35">
      <c r="A9" s="102"/>
      <c r="J9" s="63"/>
      <c r="K9" s="99"/>
    </row>
    <row r="10" spans="1:15" ht="49.5" customHeight="1" x14ac:dyDescent="0.35">
      <c r="A10" s="207" t="s">
        <v>44</v>
      </c>
      <c r="B10" s="207"/>
      <c r="C10" s="207"/>
      <c r="D10" s="207"/>
      <c r="E10" s="207"/>
      <c r="F10" s="207"/>
      <c r="G10" s="207"/>
      <c r="H10" s="207"/>
      <c r="I10" s="207"/>
      <c r="J10" s="208"/>
      <c r="K10" s="100"/>
    </row>
    <row r="11" spans="1:15" ht="15" customHeight="1" x14ac:dyDescent="0.35">
      <c r="A11" s="102"/>
      <c r="J11" s="63"/>
      <c r="K11" s="100"/>
    </row>
    <row r="12" spans="1:15" ht="15" customHeight="1" x14ac:dyDescent="0.35">
      <c r="A12" s="102" t="s">
        <v>45</v>
      </c>
      <c r="J12" s="63"/>
      <c r="K12" s="100"/>
    </row>
    <row r="13" spans="1:15" ht="15" customHeight="1" x14ac:dyDescent="0.35">
      <c r="A13" s="102"/>
      <c r="H13" s="111"/>
      <c r="J13" s="63"/>
      <c r="K13" s="100"/>
      <c r="O13" s="111"/>
    </row>
    <row r="14" spans="1:15" ht="15" customHeight="1" x14ac:dyDescent="0.35">
      <c r="A14" s="102"/>
      <c r="J14" s="63"/>
      <c r="K14" s="100"/>
    </row>
    <row r="15" spans="1:15" ht="15" customHeight="1" x14ac:dyDescent="0.35">
      <c r="A15" s="102" t="s">
        <v>46</v>
      </c>
      <c r="J15" s="63"/>
      <c r="K15" s="100"/>
    </row>
    <row r="16" spans="1:15" ht="15" customHeight="1" x14ac:dyDescent="0.35">
      <c r="A16" s="102" t="s">
        <v>47</v>
      </c>
      <c r="J16" s="63"/>
      <c r="K16" s="100"/>
    </row>
    <row r="17" spans="1:11" ht="15" customHeight="1" x14ac:dyDescent="0.3">
      <c r="A17" s="65"/>
      <c r="J17" s="63"/>
    </row>
    <row r="18" spans="1:11" ht="15" customHeight="1" x14ac:dyDescent="0.3">
      <c r="A18" s="65"/>
      <c r="J18" s="63"/>
    </row>
    <row r="19" spans="1:11" ht="15" customHeight="1" x14ac:dyDescent="0.3">
      <c r="A19" s="64"/>
      <c r="J19" s="63"/>
    </row>
    <row r="20" spans="1:11" ht="15" customHeight="1" x14ac:dyDescent="0.25">
      <c r="A20" s="66"/>
      <c r="B20" s="67"/>
      <c r="C20" s="67"/>
      <c r="D20" s="67"/>
      <c r="E20" s="67"/>
      <c r="F20" s="67"/>
      <c r="G20" s="67"/>
      <c r="H20" s="67"/>
      <c r="I20" s="67"/>
      <c r="J20" s="68"/>
    </row>
    <row r="24" spans="1:11" ht="15" customHeight="1" x14ac:dyDescent="0.3">
      <c r="A24" s="72" t="s">
        <v>48</v>
      </c>
      <c r="C24"/>
      <c r="D24"/>
      <c r="E24"/>
      <c r="F24"/>
      <c r="G24"/>
      <c r="H24"/>
      <c r="I24"/>
      <c r="J24"/>
    </row>
    <row r="25" spans="1:11" ht="15" customHeight="1" x14ac:dyDescent="0.3">
      <c r="A25" s="72"/>
      <c r="C25"/>
      <c r="D25"/>
      <c r="E25"/>
      <c r="F25"/>
      <c r="G25"/>
      <c r="H25"/>
      <c r="I25"/>
      <c r="J25"/>
    </row>
    <row r="26" spans="1:11" ht="15" customHeight="1" x14ac:dyDescent="0.3">
      <c r="A26" s="73" t="s">
        <v>49</v>
      </c>
      <c r="B26" s="69" t="s">
        <v>73</v>
      </c>
      <c r="C26" s="104" t="s">
        <v>50</v>
      </c>
      <c r="D26"/>
      <c r="E26"/>
      <c r="F26"/>
      <c r="G26"/>
      <c r="H26"/>
      <c r="I26"/>
      <c r="J26"/>
    </row>
    <row r="27" spans="1:11" ht="15" customHeight="1" x14ac:dyDescent="0.3">
      <c r="A27" s="73" t="s">
        <v>51</v>
      </c>
      <c r="B27" s="70">
        <v>0</v>
      </c>
      <c r="C27" s="104" t="s">
        <v>52</v>
      </c>
      <c r="D27"/>
      <c r="E27"/>
      <c r="F27"/>
      <c r="G27"/>
      <c r="H27"/>
      <c r="I27"/>
      <c r="J27"/>
    </row>
    <row r="28" spans="1:11" ht="15" customHeight="1" x14ac:dyDescent="0.3">
      <c r="A28" s="73" t="s">
        <v>53</v>
      </c>
      <c r="B28" s="94">
        <v>189.59</v>
      </c>
      <c r="C28" s="104" t="s">
        <v>54</v>
      </c>
      <c r="D28"/>
      <c r="E28"/>
      <c r="F28"/>
      <c r="G28"/>
      <c r="H28"/>
      <c r="I28"/>
      <c r="J28"/>
    </row>
    <row r="29" spans="1:11" ht="15" customHeight="1" x14ac:dyDescent="0.3">
      <c r="A29" s="72"/>
      <c r="B29" s="74"/>
      <c r="C29" s="89"/>
      <c r="D29" s="89"/>
      <c r="E29" s="89"/>
      <c r="F29" s="89"/>
      <c r="G29" s="89"/>
      <c r="H29"/>
      <c r="I29"/>
      <c r="J29"/>
    </row>
    <row r="30" spans="1:11" ht="15" customHeight="1" x14ac:dyDescent="0.25">
      <c r="A30" s="75" t="s">
        <v>55</v>
      </c>
      <c r="B30" s="109">
        <v>607.20000000000005</v>
      </c>
      <c r="C30" s="113">
        <f>B32+B31</f>
        <v>330</v>
      </c>
      <c r="D30" s="89"/>
      <c r="E30" s="89"/>
      <c r="F30" s="89"/>
      <c r="G30" s="89"/>
      <c r="H30" s="75"/>
      <c r="I30" s="107"/>
      <c r="J30" s="107"/>
      <c r="K30" s="108"/>
    </row>
    <row r="31" spans="1:11" ht="15" customHeight="1" x14ac:dyDescent="0.25">
      <c r="A31" s="75" t="s">
        <v>56</v>
      </c>
      <c r="B31" s="109">
        <f>IF(B26="Sim",B27*B28,0)</f>
        <v>0</v>
      </c>
      <c r="C31" s="114">
        <f>IF(C30 &gt;= C34,C30,C34)</f>
        <v>607.20000000000005</v>
      </c>
      <c r="D31" s="89"/>
      <c r="E31" s="89"/>
      <c r="F31" s="89"/>
      <c r="G31" s="89"/>
      <c r="H31" s="75"/>
      <c r="I31" s="107"/>
      <c r="J31" s="107"/>
      <c r="K31" s="108"/>
    </row>
    <row r="32" spans="1:11" ht="15" customHeight="1" x14ac:dyDescent="0.25">
      <c r="A32" s="75" t="s">
        <v>57</v>
      </c>
      <c r="B32" s="109">
        <f>IF(RPA!G29+RPA!G28 &gt; 897.31,897.31,RPA!G29+RPA!G28)</f>
        <v>330</v>
      </c>
      <c r="C32" s="114" t="str">
        <f>IF(C34 = 564.8,564.8," ")</f>
        <v xml:space="preserve"> </v>
      </c>
      <c r="D32" s="89"/>
      <c r="E32" s="89"/>
      <c r="F32" s="89"/>
      <c r="G32" s="89"/>
      <c r="H32" s="75"/>
      <c r="I32" s="107"/>
      <c r="J32" s="107"/>
      <c r="K32" s="108"/>
    </row>
    <row r="33" spans="1:26" ht="15" customHeight="1" x14ac:dyDescent="0.25">
      <c r="A33" s="75" t="s">
        <v>71</v>
      </c>
      <c r="B33" s="109">
        <f>RPA!G28</f>
        <v>0</v>
      </c>
      <c r="C33" s="114"/>
      <c r="D33" s="115">
        <f>IF(B33 = 951.62, RPA!G26-607.2, RPA!G21-'Impostos-2025'!C31)</f>
        <v>2392.8000000000002</v>
      </c>
      <c r="E33" s="89"/>
      <c r="F33" s="89"/>
      <c r="G33" s="89"/>
      <c r="H33" s="75"/>
      <c r="I33" s="107"/>
      <c r="J33" s="107"/>
      <c r="K33" s="108"/>
    </row>
    <row r="34" spans="1:26" ht="12.5" x14ac:dyDescent="0.25">
      <c r="A34" s="75" t="s">
        <v>24</v>
      </c>
      <c r="B34" s="112">
        <f>IF(RPA!G28=0,'Impostos-2025'!D33,'Impostos-2025'!D35)</f>
        <v>2392.8000000000002</v>
      </c>
      <c r="C34" s="114">
        <f>IF(B32 &lt; 607.2,607.2,B32)</f>
        <v>607.20000000000005</v>
      </c>
      <c r="D34" s="115" t="str">
        <f>IF(AND(B33=951.62, B31&gt;189.58), RPA!G26-607.2, "")</f>
        <v/>
      </c>
      <c r="E34" s="116" t="s">
        <v>72</v>
      </c>
      <c r="F34" s="89"/>
      <c r="G34" s="89"/>
      <c r="H34" s="75"/>
      <c r="I34" s="107"/>
      <c r="J34" s="107"/>
      <c r="K34" s="108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" customHeight="1" x14ac:dyDescent="0.25">
      <c r="A35" s="75" t="s">
        <v>58</v>
      </c>
      <c r="B35" s="110">
        <f>F43</f>
        <v>0</v>
      </c>
      <c r="C35" s="114"/>
      <c r="D35" s="115">
        <f>IF(B31&gt;189.58,D34,D33)</f>
        <v>2392.8000000000002</v>
      </c>
      <c r="E35" s="89"/>
      <c r="F35" s="89"/>
      <c r="G35" s="89"/>
      <c r="H35" s="75"/>
      <c r="I35" s="107"/>
      <c r="J35" s="107"/>
      <c r="K35" s="108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" customHeight="1" x14ac:dyDescent="0.3">
      <c r="A36" s="209" t="s">
        <v>59</v>
      </c>
      <c r="B36" s="210"/>
      <c r="C36" s="210"/>
      <c r="D36" s="210"/>
      <c r="E36" s="210"/>
      <c r="F36" s="210"/>
      <c r="G36" s="89"/>
      <c r="H36" s="89"/>
      <c r="I36" s="75"/>
      <c r="J36" s="75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" customHeight="1" x14ac:dyDescent="0.3">
      <c r="A37" s="76" t="s">
        <v>60</v>
      </c>
      <c r="B37" s="77" t="s">
        <v>61</v>
      </c>
      <c r="C37" s="77" t="s">
        <v>62</v>
      </c>
      <c r="D37" s="77" t="s">
        <v>63</v>
      </c>
      <c r="E37" s="77" t="s">
        <v>64</v>
      </c>
      <c r="F37" s="77" t="s">
        <v>65</v>
      </c>
      <c r="G37" s="89" t="s">
        <v>66</v>
      </c>
      <c r="H37" s="89"/>
      <c r="I37" s="75"/>
      <c r="J37" s="75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" customHeight="1" x14ac:dyDescent="0.25">
      <c r="A38" s="78">
        <v>2428.8000000000002</v>
      </c>
      <c r="B38" s="78">
        <v>2428.8000000000002</v>
      </c>
      <c r="C38" s="80">
        <f>IF(AND($B$34&gt;$A38,$B$34&lt;=$B38),$B$34,0)</f>
        <v>0</v>
      </c>
      <c r="D38" s="81">
        <v>0</v>
      </c>
      <c r="E38" s="79">
        <v>0</v>
      </c>
      <c r="F38" s="79">
        <v>0</v>
      </c>
      <c r="G38" s="89">
        <v>0</v>
      </c>
      <c r="H38" s="89">
        <v>0</v>
      </c>
      <c r="I38" s="75"/>
      <c r="J38" s="75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" customHeight="1" x14ac:dyDescent="0.25">
      <c r="A39" s="78">
        <v>2428.81</v>
      </c>
      <c r="B39" s="79">
        <v>2826.65</v>
      </c>
      <c r="C39" s="80">
        <f t="shared" ref="C39:C42" si="0">IF(AND($B$34&gt;$A39,$B$34&lt;=$B39),$B$34,0)</f>
        <v>0</v>
      </c>
      <c r="D39" s="81">
        <v>7.4999999999999997E-2</v>
      </c>
      <c r="E39" s="79">
        <v>182.16</v>
      </c>
      <c r="F39" s="79">
        <f>IF(((D39*C39)-E39)&lt;=0,0,(D39*C39)-E39)</f>
        <v>0</v>
      </c>
      <c r="G39" s="89">
        <f t="shared" ref="G39:G42" si="1">IF(F39&lt;&gt;0,D39,0)</f>
        <v>0</v>
      </c>
      <c r="H39" s="89">
        <f t="shared" ref="H39:H41" si="2">IF(F39&lt;&gt;0,E39,0)</f>
        <v>0</v>
      </c>
      <c r="I39" s="75"/>
      <c r="J39" s="75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" customHeight="1" x14ac:dyDescent="0.25">
      <c r="A40" s="78">
        <v>2826.66</v>
      </c>
      <c r="B40" s="79">
        <v>3751.05</v>
      </c>
      <c r="C40" s="80">
        <f t="shared" si="0"/>
        <v>0</v>
      </c>
      <c r="D40" s="81">
        <v>0.15</v>
      </c>
      <c r="E40" s="79">
        <v>394.16</v>
      </c>
      <c r="F40" s="79">
        <f>IF(((D40*C40)-E40)&lt;=0,0,(D40*C40)-E40)</f>
        <v>0</v>
      </c>
      <c r="G40" s="89">
        <f t="shared" si="1"/>
        <v>0</v>
      </c>
      <c r="H40" s="89">
        <f t="shared" si="2"/>
        <v>0</v>
      </c>
      <c r="I40" s="75"/>
      <c r="J40" s="75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2" customHeight="1" x14ac:dyDescent="0.25">
      <c r="A41" s="78">
        <v>3751.06</v>
      </c>
      <c r="B41" s="79">
        <v>4664.68</v>
      </c>
      <c r="C41" s="80">
        <f t="shared" si="0"/>
        <v>0</v>
      </c>
      <c r="D41" s="81">
        <v>0.22500000000000001</v>
      </c>
      <c r="E41" s="79">
        <v>675.49</v>
      </c>
      <c r="F41" s="79">
        <f>IF(((D41*C41)-E41)&lt;=0,0,(D41*C41)-E41)</f>
        <v>0</v>
      </c>
      <c r="G41" s="89">
        <f t="shared" si="1"/>
        <v>0</v>
      </c>
      <c r="H41" s="89">
        <f t="shared" si="2"/>
        <v>0</v>
      </c>
      <c r="I41" s="75"/>
      <c r="J41" s="75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" customHeight="1" x14ac:dyDescent="0.25">
      <c r="A42" s="82">
        <v>4664.6899999999996</v>
      </c>
      <c r="B42" s="83">
        <v>999999</v>
      </c>
      <c r="C42" s="80">
        <f t="shared" si="0"/>
        <v>0</v>
      </c>
      <c r="D42" s="84">
        <v>0.27500000000000002</v>
      </c>
      <c r="E42" s="83">
        <v>908.73</v>
      </c>
      <c r="F42" s="83">
        <f>IF(((D42*C42)-E42)&lt;=0,0,(D42*C42)-E42)</f>
        <v>0</v>
      </c>
      <c r="G42" s="89">
        <f t="shared" si="1"/>
        <v>0</v>
      </c>
      <c r="H42" s="89">
        <f>IF(F42&lt;&gt;0,E42,0)</f>
        <v>0</v>
      </c>
      <c r="I42" s="75"/>
      <c r="J42" s="75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8" customHeight="1" x14ac:dyDescent="0.3">
      <c r="A43" s="75"/>
      <c r="B43" s="75"/>
      <c r="C43" s="85" t="s">
        <v>67</v>
      </c>
      <c r="D43" s="87">
        <f>SUM(G38:G42)</f>
        <v>0</v>
      </c>
      <c r="E43" s="88">
        <f>SUM(H38:H42)</f>
        <v>0</v>
      </c>
      <c r="F43" s="86">
        <f>SUM(F38:F42)</f>
        <v>0</v>
      </c>
      <c r="G43" s="93"/>
      <c r="H43" s="93"/>
      <c r="I43" s="75"/>
      <c r="J43" s="75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" customHeight="1" x14ac:dyDescent="0.25">
      <c r="A44" s="75"/>
      <c r="B44" s="75"/>
      <c r="C44" s="75"/>
      <c r="E44" s="75"/>
      <c r="G44" s="75"/>
      <c r="H44" s="75"/>
      <c r="I44" s="75"/>
      <c r="J44" s="75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" customHeight="1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" customHeight="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" customHeight="1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" customHeight="1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" customHeight="1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" customHeight="1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" customHeight="1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" customHeight="1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" customHeight="1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" customHeight="1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" customHeight="1" x14ac:dyDescent="0.2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" customHeight="1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" customHeight="1" x14ac:dyDescent="0.2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" customHeight="1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" customHeight="1" x14ac:dyDescent="0.2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" customHeight="1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" customHeight="1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" customHeight="1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" customHeight="1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" customHeight="1" x14ac:dyDescent="0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" customHeight="1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" customHeight="1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" customHeight="1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" customHeight="1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" customHeight="1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" customHeight="1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" customHeight="1" x14ac:dyDescent="0.2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" customHeight="1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" customHeight="1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" customHeight="1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" customHeight="1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" customHeight="1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" customHeight="1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" customHeight="1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" customHeight="1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" customHeight="1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" customHeight="1" x14ac:dyDescent="0.25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2" customHeight="1" x14ac:dyDescent="0.25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" customHeight="1" x14ac:dyDescent="0.25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" customHeight="1" x14ac:dyDescent="0.25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" customHeight="1" x14ac:dyDescent="0.25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" customHeight="1" x14ac:dyDescent="0.25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" customHeight="1" x14ac:dyDescent="0.25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" customHeight="1" x14ac:dyDescent="0.25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" customHeight="1" x14ac:dyDescent="0.25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" customHeight="1" x14ac:dyDescent="0.25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" customHeight="1" x14ac:dyDescent="0.25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" customHeight="1" x14ac:dyDescent="0.25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" customHeight="1" x14ac:dyDescent="0.25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" customHeight="1" x14ac:dyDescent="0.25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" customHeight="1" x14ac:dyDescent="0.25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" customHeight="1" x14ac:dyDescent="0.25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" customHeight="1" x14ac:dyDescent="0.25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" customHeight="1" x14ac:dyDescent="0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" customHeight="1" x14ac:dyDescent="0.25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" customHeight="1" x14ac:dyDescent="0.25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" customHeight="1" x14ac:dyDescent="0.25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" customHeight="1" x14ac:dyDescent="0.25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" customHeight="1" x14ac:dyDescent="0.25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" customHeight="1" x14ac:dyDescent="0.25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" customHeight="1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" customHeight="1" x14ac:dyDescent="0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" customHeight="1" x14ac:dyDescent="0.2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" customHeight="1" x14ac:dyDescent="0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" customHeight="1" x14ac:dyDescent="0.2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" customHeight="1" x14ac:dyDescent="0.2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" customHeight="1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" customHeight="1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" customHeight="1" x14ac:dyDescent="0.25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2" customHeight="1" x14ac:dyDescent="0.25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2" customHeight="1" x14ac:dyDescent="0.2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2" customHeight="1" x14ac:dyDescent="0.25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2" customHeight="1" x14ac:dyDescent="0.25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2" customHeight="1" x14ac:dyDescent="0.25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2" customHeight="1" x14ac:dyDescent="0.25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2" customHeight="1" x14ac:dyDescent="0.25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2" customHeight="1" x14ac:dyDescent="0.25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2" customHeight="1" x14ac:dyDescent="0.25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2" customHeight="1" x14ac:dyDescent="0.25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2" customHeight="1" x14ac:dyDescent="0.25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2" customHeight="1" x14ac:dyDescent="0.25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2" customHeight="1" x14ac:dyDescent="0.25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2" customHeight="1" x14ac:dyDescent="0.25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2" customHeight="1" x14ac:dyDescent="0.25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2" customHeight="1" x14ac:dyDescent="0.25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2" customHeight="1" x14ac:dyDescent="0.25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2" customHeight="1" x14ac:dyDescent="0.25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2" customHeight="1" x14ac:dyDescent="0.25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2" customHeight="1" x14ac:dyDescent="0.25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2" customHeight="1" x14ac:dyDescent="0.25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2" customHeight="1" x14ac:dyDescent="0.25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2" customHeight="1" x14ac:dyDescent="0.25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2" customHeight="1" x14ac:dyDescent="0.25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2" customHeight="1" x14ac:dyDescent="0.25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2" customHeight="1" x14ac:dyDescent="0.25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2" customHeight="1" x14ac:dyDescent="0.25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2" customHeight="1" x14ac:dyDescent="0.25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2" customHeight="1" x14ac:dyDescent="0.25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2" customHeight="1" x14ac:dyDescent="0.25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2" customHeight="1" x14ac:dyDescent="0.25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2" customHeight="1" x14ac:dyDescent="0.25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2" customHeight="1" x14ac:dyDescent="0.25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2" customHeight="1" x14ac:dyDescent="0.25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2" customHeight="1" x14ac:dyDescent="0.25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2" customHeight="1" x14ac:dyDescent="0.25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2" customHeight="1" x14ac:dyDescent="0.25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2" customHeight="1" x14ac:dyDescent="0.25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2" customHeight="1" x14ac:dyDescent="0.25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2" customHeight="1" x14ac:dyDescent="0.25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2" customHeight="1" x14ac:dyDescent="0.2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2" customHeight="1" x14ac:dyDescent="0.25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2" customHeight="1" x14ac:dyDescent="0.2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2" customHeight="1" x14ac:dyDescent="0.2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2" customHeight="1" x14ac:dyDescent="0.25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2" customHeight="1" x14ac:dyDescent="0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2" customHeight="1" x14ac:dyDescent="0.25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2" customHeight="1" x14ac:dyDescent="0.25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2" customHeight="1" x14ac:dyDescent="0.25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2" customHeight="1" x14ac:dyDescent="0.25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2" customHeight="1" x14ac:dyDescent="0.25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2" customHeight="1" x14ac:dyDescent="0.25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2" customHeight="1" x14ac:dyDescent="0.25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2" customHeight="1" x14ac:dyDescent="0.25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2" customHeight="1" x14ac:dyDescent="0.25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2" customHeight="1" x14ac:dyDescent="0.25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2" customHeight="1" x14ac:dyDescent="0.25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2" customHeight="1" x14ac:dyDescent="0.25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2" customHeight="1" x14ac:dyDescent="0.25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2" customHeight="1" x14ac:dyDescent="0.25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2" customHeight="1" x14ac:dyDescent="0.25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2" customHeight="1" x14ac:dyDescent="0.25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2" customHeight="1" x14ac:dyDescent="0.25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2" customHeight="1" x14ac:dyDescent="0.25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2" customHeight="1" x14ac:dyDescent="0.25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2" customHeight="1" x14ac:dyDescent="0.25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2" customHeight="1" x14ac:dyDescent="0.25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2" customHeight="1" x14ac:dyDescent="0.25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2" customHeight="1" x14ac:dyDescent="0.25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2" customHeight="1" x14ac:dyDescent="0.25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2" customHeight="1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2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2" customHeight="1" x14ac:dyDescent="0.25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2" customHeight="1" x14ac:dyDescent="0.25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2" customHeight="1" x14ac:dyDescent="0.25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2" customHeight="1" x14ac:dyDescent="0.25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2" customHeight="1" x14ac:dyDescent="0.25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2" customHeight="1" x14ac:dyDescent="0.25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2" customHeight="1" x14ac:dyDescent="0.25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2" customHeight="1" x14ac:dyDescent="0.25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" customHeight="1" x14ac:dyDescent="0.25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" customHeight="1" x14ac:dyDescent="0.25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" customHeight="1" x14ac:dyDescent="0.25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" customHeight="1" x14ac:dyDescent="0.25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" customHeight="1" x14ac:dyDescent="0.25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" customHeight="1" x14ac:dyDescent="0.25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" customHeight="1" x14ac:dyDescent="0.25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" customHeight="1" x14ac:dyDescent="0.25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" customHeight="1" x14ac:dyDescent="0.25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" customHeight="1" x14ac:dyDescent="0.25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" customHeight="1" x14ac:dyDescent="0.25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" customHeight="1" x14ac:dyDescent="0.25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" customHeight="1" x14ac:dyDescent="0.25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" customHeight="1" x14ac:dyDescent="0.25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" customHeight="1" x14ac:dyDescent="0.25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" customHeight="1" x14ac:dyDescent="0.25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" customHeight="1" x14ac:dyDescent="0.25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" customHeight="1" x14ac:dyDescent="0.25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" customHeight="1" x14ac:dyDescent="0.25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" customHeight="1" x14ac:dyDescent="0.25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" customHeight="1" x14ac:dyDescent="0.25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" customHeight="1" x14ac:dyDescent="0.25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" customHeight="1" x14ac:dyDescent="0.25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" customHeight="1" x14ac:dyDescent="0.25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" customHeight="1" x14ac:dyDescent="0.25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" customHeight="1" x14ac:dyDescent="0.25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" customHeight="1" x14ac:dyDescent="0.25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" customHeight="1" x14ac:dyDescent="0.25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" customHeight="1" x14ac:dyDescent="0.25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" customHeight="1" x14ac:dyDescent="0.25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" customHeight="1" x14ac:dyDescent="0.25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" customHeight="1" x14ac:dyDescent="0.25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" customHeight="1" x14ac:dyDescent="0.25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" customHeight="1" x14ac:dyDescent="0.25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" customHeight="1" x14ac:dyDescent="0.25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" customHeight="1" x14ac:dyDescent="0.25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" customHeight="1" x14ac:dyDescent="0.25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" customHeight="1" x14ac:dyDescent="0.25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" customHeight="1" x14ac:dyDescent="0.25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" customHeight="1" x14ac:dyDescent="0.25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" customHeight="1" x14ac:dyDescent="0.25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" customHeight="1" x14ac:dyDescent="0.25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" customHeight="1" x14ac:dyDescent="0.25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" customHeight="1" x14ac:dyDescent="0.25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" customHeight="1" x14ac:dyDescent="0.25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" customHeight="1" x14ac:dyDescent="0.25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" customHeight="1" x14ac:dyDescent="0.25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" customHeight="1" x14ac:dyDescent="0.25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" customHeight="1" x14ac:dyDescent="0.25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" customHeight="1" x14ac:dyDescent="0.25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" customHeight="1" x14ac:dyDescent="0.25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" customHeight="1" x14ac:dyDescent="0.25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" customHeight="1" x14ac:dyDescent="0.25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" customHeight="1" x14ac:dyDescent="0.25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" customHeight="1" x14ac:dyDescent="0.25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" customHeight="1" x14ac:dyDescent="0.25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" customHeight="1" x14ac:dyDescent="0.25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" customHeight="1" x14ac:dyDescent="0.25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" customHeight="1" x14ac:dyDescent="0.25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" customHeight="1" x14ac:dyDescent="0.25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" customHeight="1" x14ac:dyDescent="0.25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" customHeight="1" x14ac:dyDescent="0.25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" customHeight="1" x14ac:dyDescent="0.25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" customHeight="1" x14ac:dyDescent="0.25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" customHeight="1" x14ac:dyDescent="0.25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" customHeight="1" x14ac:dyDescent="0.25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" customHeight="1" x14ac:dyDescent="0.25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" customHeight="1" x14ac:dyDescent="0.25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" customHeight="1" x14ac:dyDescent="0.25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" customHeight="1" x14ac:dyDescent="0.25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" customHeight="1" x14ac:dyDescent="0.25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" customHeight="1" x14ac:dyDescent="0.25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" customHeight="1" x14ac:dyDescent="0.25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" customHeight="1" x14ac:dyDescent="0.25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" customHeight="1" x14ac:dyDescent="0.25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" customHeight="1" x14ac:dyDescent="0.25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" customHeight="1" x14ac:dyDescent="0.25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" customHeight="1" x14ac:dyDescent="0.25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" customHeight="1" x14ac:dyDescent="0.25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" customHeight="1" x14ac:dyDescent="0.25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" customHeight="1" x14ac:dyDescent="0.25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" customHeight="1" x14ac:dyDescent="0.25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" customHeight="1" x14ac:dyDescent="0.25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" customHeight="1" x14ac:dyDescent="0.25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" customHeight="1" x14ac:dyDescent="0.25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" customHeight="1" x14ac:dyDescent="0.25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" customHeight="1" x14ac:dyDescent="0.25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" customHeight="1" x14ac:dyDescent="0.25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" customHeight="1" x14ac:dyDescent="0.25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" customHeight="1" x14ac:dyDescent="0.25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" customHeight="1" x14ac:dyDescent="0.25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" customHeight="1" x14ac:dyDescent="0.25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" customHeight="1" x14ac:dyDescent="0.25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" customHeight="1" x14ac:dyDescent="0.25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" customHeight="1" x14ac:dyDescent="0.25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" customHeight="1" x14ac:dyDescent="0.25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" customHeight="1" x14ac:dyDescent="0.25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" customHeight="1" x14ac:dyDescent="0.25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" customHeight="1" x14ac:dyDescent="0.2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" customHeight="1" x14ac:dyDescent="0.25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" customHeight="1" x14ac:dyDescent="0.25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" customHeight="1" x14ac:dyDescent="0.25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" customHeight="1" x14ac:dyDescent="0.25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" customHeight="1" x14ac:dyDescent="0.2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" customHeight="1" x14ac:dyDescent="0.2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" customHeight="1" x14ac:dyDescent="0.2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" customHeight="1" x14ac:dyDescent="0.2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" customHeight="1" x14ac:dyDescent="0.2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" customHeight="1" x14ac:dyDescent="0.2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" customHeight="1" x14ac:dyDescent="0.2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" customHeight="1" x14ac:dyDescent="0.2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" customHeight="1" x14ac:dyDescent="0.2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" customHeight="1" x14ac:dyDescent="0.2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" customHeight="1" x14ac:dyDescent="0.2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" customHeight="1" x14ac:dyDescent="0.2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" customHeight="1" x14ac:dyDescent="0.25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" customHeight="1" x14ac:dyDescent="0.2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" customHeight="1" x14ac:dyDescent="0.25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" customHeight="1" x14ac:dyDescent="0.25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" customHeight="1" x14ac:dyDescent="0.25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" customHeight="1" x14ac:dyDescent="0.25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" customHeight="1" x14ac:dyDescent="0.25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" customHeight="1" x14ac:dyDescent="0.25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" customHeight="1" x14ac:dyDescent="0.25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" customHeight="1" x14ac:dyDescent="0.25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" customHeight="1" x14ac:dyDescent="0.2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" customHeight="1" x14ac:dyDescent="0.25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" customHeight="1" x14ac:dyDescent="0.25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" customHeight="1" x14ac:dyDescent="0.2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" customHeight="1" x14ac:dyDescent="0.2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" customHeight="1" x14ac:dyDescent="0.2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" customHeight="1" x14ac:dyDescent="0.2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" customHeight="1" x14ac:dyDescent="0.2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" customHeight="1" x14ac:dyDescent="0.2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" customHeight="1" x14ac:dyDescent="0.2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2" customHeight="1" x14ac:dyDescent="0.2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2" customHeight="1" x14ac:dyDescent="0.2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2" customHeight="1" x14ac:dyDescent="0.2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2" customHeight="1" x14ac:dyDescent="0.2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2" customHeight="1" x14ac:dyDescent="0.2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2" customHeight="1" x14ac:dyDescent="0.2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2" customHeight="1" x14ac:dyDescent="0.25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2" customHeight="1" x14ac:dyDescent="0.25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2" customHeight="1" x14ac:dyDescent="0.25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2" customHeight="1" x14ac:dyDescent="0.2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2" customHeight="1" x14ac:dyDescent="0.25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2" customHeight="1" x14ac:dyDescent="0.25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2" customHeight="1" x14ac:dyDescent="0.25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2" customHeight="1" x14ac:dyDescent="0.25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2" customHeight="1" x14ac:dyDescent="0.25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2" customHeight="1" x14ac:dyDescent="0.25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2" customHeight="1" x14ac:dyDescent="0.25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2" customHeight="1" x14ac:dyDescent="0.25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2" customHeight="1" x14ac:dyDescent="0.25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2" customHeight="1" x14ac:dyDescent="0.25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2" customHeight="1" x14ac:dyDescent="0.25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2" customHeight="1" x14ac:dyDescent="0.25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2" customHeight="1" x14ac:dyDescent="0.2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2" customHeight="1" x14ac:dyDescent="0.25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2" customHeight="1" x14ac:dyDescent="0.25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2" customHeight="1" x14ac:dyDescent="0.25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2" customHeight="1" x14ac:dyDescent="0.25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2" customHeight="1" x14ac:dyDescent="0.25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2" customHeight="1" x14ac:dyDescent="0.25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2" customHeight="1" x14ac:dyDescent="0.25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2" customHeight="1" x14ac:dyDescent="0.25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2" customHeight="1" x14ac:dyDescent="0.25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2" customHeight="1" x14ac:dyDescent="0.25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2" customHeight="1" x14ac:dyDescent="0.25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2" customHeight="1" x14ac:dyDescent="0.25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2" customHeight="1" x14ac:dyDescent="0.2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2" customHeight="1" x14ac:dyDescent="0.25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2" customHeight="1" x14ac:dyDescent="0.25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2" customHeight="1" x14ac:dyDescent="0.25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2" customHeight="1" x14ac:dyDescent="0.25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2" customHeight="1" x14ac:dyDescent="0.25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2" customHeight="1" x14ac:dyDescent="0.25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2" customHeight="1" x14ac:dyDescent="0.25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2" customHeight="1" x14ac:dyDescent="0.25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2" customHeight="1" x14ac:dyDescent="0.25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2" customHeight="1" x14ac:dyDescent="0.25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2" customHeight="1" x14ac:dyDescent="0.25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2" customHeight="1" x14ac:dyDescent="0.25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2" customHeight="1" x14ac:dyDescent="0.2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2" customHeight="1" x14ac:dyDescent="0.25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2" customHeight="1" x14ac:dyDescent="0.25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2" customHeight="1" x14ac:dyDescent="0.25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2" customHeight="1" x14ac:dyDescent="0.2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2" customHeight="1" x14ac:dyDescent="0.25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2" customHeight="1" x14ac:dyDescent="0.25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2" customHeight="1" x14ac:dyDescent="0.2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2" customHeight="1" x14ac:dyDescent="0.2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2" customHeight="1" x14ac:dyDescent="0.2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2" customHeight="1" x14ac:dyDescent="0.2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2" customHeight="1" x14ac:dyDescent="0.2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2" customHeight="1" x14ac:dyDescent="0.25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2" customHeight="1" x14ac:dyDescent="0.25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2" customHeight="1" x14ac:dyDescent="0.25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2" customHeight="1" x14ac:dyDescent="0.25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2" customHeight="1" x14ac:dyDescent="0.25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2" customHeight="1" x14ac:dyDescent="0.25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2" customHeight="1" x14ac:dyDescent="0.25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2" customHeight="1" x14ac:dyDescent="0.25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2" customHeight="1" x14ac:dyDescent="0.25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2" customHeight="1" x14ac:dyDescent="0.25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2" customHeight="1" x14ac:dyDescent="0.25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2" customHeight="1" x14ac:dyDescent="0.25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2" customHeight="1" x14ac:dyDescent="0.25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2" customHeight="1" x14ac:dyDescent="0.25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2" customHeight="1" x14ac:dyDescent="0.25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2" customHeight="1" x14ac:dyDescent="0.25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2" customHeight="1" x14ac:dyDescent="0.25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2" customHeight="1" x14ac:dyDescent="0.25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2" customHeight="1" x14ac:dyDescent="0.25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2" customHeight="1" x14ac:dyDescent="0.25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2" customHeight="1" x14ac:dyDescent="0.25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2" customHeight="1" x14ac:dyDescent="0.25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2" customHeight="1" x14ac:dyDescent="0.25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2" customHeight="1" x14ac:dyDescent="0.25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2" customHeight="1" x14ac:dyDescent="0.25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2" customHeight="1" x14ac:dyDescent="0.25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2" customHeight="1" x14ac:dyDescent="0.25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2" customHeight="1" x14ac:dyDescent="0.25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2" customHeight="1" x14ac:dyDescent="0.25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2" customHeight="1" x14ac:dyDescent="0.25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2" customHeight="1" x14ac:dyDescent="0.25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2" customHeight="1" x14ac:dyDescent="0.25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2" customHeight="1" x14ac:dyDescent="0.25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2" customHeight="1" x14ac:dyDescent="0.25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2" customHeight="1" x14ac:dyDescent="0.25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2" customHeight="1" x14ac:dyDescent="0.25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2" customHeight="1" x14ac:dyDescent="0.25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2" customHeight="1" x14ac:dyDescent="0.25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2" customHeight="1" x14ac:dyDescent="0.25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2" customHeight="1" x14ac:dyDescent="0.25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2" customHeight="1" x14ac:dyDescent="0.25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2" customHeight="1" x14ac:dyDescent="0.25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2" customHeight="1" x14ac:dyDescent="0.25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2" customHeight="1" x14ac:dyDescent="0.25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2" customHeight="1" x14ac:dyDescent="0.25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2" customHeight="1" x14ac:dyDescent="0.25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2" customHeight="1" x14ac:dyDescent="0.25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2" customHeight="1" x14ac:dyDescent="0.25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2" customHeight="1" x14ac:dyDescent="0.25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2" customHeight="1" x14ac:dyDescent="0.25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2" customHeight="1" x14ac:dyDescent="0.25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2" customHeight="1" x14ac:dyDescent="0.25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2" customHeight="1" x14ac:dyDescent="0.25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2" customHeight="1" x14ac:dyDescent="0.25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2" customHeight="1" x14ac:dyDescent="0.25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2" customHeight="1" x14ac:dyDescent="0.25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2" customHeight="1" x14ac:dyDescent="0.25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2" customHeight="1" x14ac:dyDescent="0.25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2" customHeight="1" x14ac:dyDescent="0.25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2" customHeight="1" x14ac:dyDescent="0.25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2" customHeight="1" x14ac:dyDescent="0.25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2" customHeight="1" x14ac:dyDescent="0.25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2" customHeight="1" x14ac:dyDescent="0.25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2" customHeight="1" x14ac:dyDescent="0.25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2" customHeight="1" x14ac:dyDescent="0.25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2" customHeight="1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2" customHeight="1" x14ac:dyDescent="0.25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2" customHeight="1" x14ac:dyDescent="0.25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2" customHeight="1" x14ac:dyDescent="0.25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2" customHeight="1" x14ac:dyDescent="0.25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2" customHeight="1" x14ac:dyDescent="0.25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2" customHeight="1" x14ac:dyDescent="0.25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2" customHeight="1" x14ac:dyDescent="0.25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2" customHeight="1" x14ac:dyDescent="0.25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2" customHeight="1" x14ac:dyDescent="0.25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2" customHeight="1" x14ac:dyDescent="0.25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2" customHeight="1" x14ac:dyDescent="0.25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2" customHeight="1" x14ac:dyDescent="0.25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2" customHeight="1" x14ac:dyDescent="0.25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2" customHeight="1" x14ac:dyDescent="0.25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2" customHeight="1" x14ac:dyDescent="0.25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2" customHeight="1" x14ac:dyDescent="0.25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2" customHeight="1" x14ac:dyDescent="0.25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2" customHeight="1" x14ac:dyDescent="0.25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2" customHeight="1" x14ac:dyDescent="0.25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2" customHeight="1" x14ac:dyDescent="0.25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2" customHeight="1" x14ac:dyDescent="0.25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2" customHeight="1" x14ac:dyDescent="0.25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2" customHeight="1" x14ac:dyDescent="0.25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2" customHeight="1" x14ac:dyDescent="0.25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2" customHeight="1" x14ac:dyDescent="0.25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2" customHeight="1" x14ac:dyDescent="0.25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2" customHeight="1" x14ac:dyDescent="0.25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2" customHeight="1" x14ac:dyDescent="0.25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2" customHeight="1" x14ac:dyDescent="0.25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2" customHeight="1" x14ac:dyDescent="0.25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2" customHeight="1" x14ac:dyDescent="0.25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2" customHeight="1" x14ac:dyDescent="0.25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2" customHeight="1" x14ac:dyDescent="0.25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2" customHeight="1" x14ac:dyDescent="0.25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2" customHeight="1" x14ac:dyDescent="0.25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2" customHeight="1" x14ac:dyDescent="0.25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2" customHeight="1" x14ac:dyDescent="0.25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2" customHeight="1" x14ac:dyDescent="0.25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2" customHeight="1" x14ac:dyDescent="0.25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2" customHeight="1" x14ac:dyDescent="0.25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2" customHeight="1" x14ac:dyDescent="0.25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2" customHeight="1" x14ac:dyDescent="0.25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2" customHeight="1" x14ac:dyDescent="0.25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2" customHeight="1" x14ac:dyDescent="0.25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2" customHeight="1" x14ac:dyDescent="0.25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2" customHeight="1" x14ac:dyDescent="0.25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2" customHeight="1" x14ac:dyDescent="0.25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2" customHeight="1" x14ac:dyDescent="0.25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2" customHeight="1" x14ac:dyDescent="0.25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2" customHeight="1" x14ac:dyDescent="0.25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2" customHeight="1" x14ac:dyDescent="0.25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2" customHeight="1" x14ac:dyDescent="0.25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2" customHeight="1" x14ac:dyDescent="0.25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2" customHeight="1" x14ac:dyDescent="0.25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2" customHeight="1" x14ac:dyDescent="0.25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2" customHeight="1" x14ac:dyDescent="0.25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2" customHeight="1" x14ac:dyDescent="0.25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2" customHeight="1" x14ac:dyDescent="0.25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2" customHeight="1" x14ac:dyDescent="0.25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2" customHeight="1" x14ac:dyDescent="0.25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2" customHeight="1" x14ac:dyDescent="0.25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2" customHeight="1" x14ac:dyDescent="0.25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2" customHeight="1" x14ac:dyDescent="0.25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2" customHeight="1" x14ac:dyDescent="0.25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2" customHeight="1" x14ac:dyDescent="0.25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2" customHeight="1" x14ac:dyDescent="0.25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2" customHeight="1" x14ac:dyDescent="0.25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2" customHeight="1" x14ac:dyDescent="0.25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2" customHeight="1" x14ac:dyDescent="0.25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2" customHeight="1" x14ac:dyDescent="0.25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2" customHeight="1" x14ac:dyDescent="0.25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2" customHeight="1" x14ac:dyDescent="0.25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2" customHeight="1" x14ac:dyDescent="0.25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2" customHeight="1" x14ac:dyDescent="0.25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2" customHeight="1" x14ac:dyDescent="0.25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2" customHeight="1" x14ac:dyDescent="0.25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2" customHeight="1" x14ac:dyDescent="0.25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2" customHeight="1" x14ac:dyDescent="0.25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2" customHeight="1" x14ac:dyDescent="0.25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2" customHeight="1" x14ac:dyDescent="0.25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2" customHeight="1" x14ac:dyDescent="0.25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2" customHeight="1" x14ac:dyDescent="0.25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2" customHeight="1" x14ac:dyDescent="0.25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2" customHeight="1" x14ac:dyDescent="0.25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2" customHeight="1" x14ac:dyDescent="0.25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2" customHeight="1" x14ac:dyDescent="0.25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2" customHeight="1" x14ac:dyDescent="0.25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2" customHeight="1" x14ac:dyDescent="0.25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2" customHeight="1" x14ac:dyDescent="0.25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2" customHeight="1" x14ac:dyDescent="0.25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2" customHeight="1" x14ac:dyDescent="0.25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2" customHeight="1" x14ac:dyDescent="0.25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2" customHeight="1" x14ac:dyDescent="0.25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2" customHeight="1" x14ac:dyDescent="0.25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2" customHeight="1" x14ac:dyDescent="0.25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2" customHeight="1" x14ac:dyDescent="0.25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2" customHeight="1" x14ac:dyDescent="0.25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2" customHeight="1" x14ac:dyDescent="0.25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2" customHeight="1" x14ac:dyDescent="0.25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2" customHeight="1" x14ac:dyDescent="0.25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2" customHeight="1" x14ac:dyDescent="0.25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2" customHeight="1" x14ac:dyDescent="0.25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2" customHeight="1" x14ac:dyDescent="0.25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2" customHeight="1" x14ac:dyDescent="0.25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2" customHeight="1" x14ac:dyDescent="0.25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2" customHeight="1" x14ac:dyDescent="0.25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2" customHeight="1" x14ac:dyDescent="0.25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2" customHeight="1" x14ac:dyDescent="0.25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2" customHeight="1" x14ac:dyDescent="0.25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2" customHeight="1" x14ac:dyDescent="0.25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2" customHeight="1" x14ac:dyDescent="0.25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2" customHeight="1" x14ac:dyDescent="0.25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2" customHeight="1" x14ac:dyDescent="0.25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2" customHeight="1" x14ac:dyDescent="0.25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2" customHeight="1" x14ac:dyDescent="0.25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2" customHeight="1" x14ac:dyDescent="0.25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2" customHeight="1" x14ac:dyDescent="0.25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2" customHeight="1" x14ac:dyDescent="0.25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2" customHeight="1" x14ac:dyDescent="0.25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2" customHeight="1" x14ac:dyDescent="0.25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2" customHeight="1" x14ac:dyDescent="0.25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2" customHeight="1" x14ac:dyDescent="0.25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2" customHeight="1" x14ac:dyDescent="0.25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2" customHeight="1" x14ac:dyDescent="0.25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2" customHeight="1" x14ac:dyDescent="0.25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2" customHeight="1" x14ac:dyDescent="0.25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2" customHeight="1" x14ac:dyDescent="0.25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2" customHeight="1" x14ac:dyDescent="0.25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2" customHeight="1" x14ac:dyDescent="0.25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2" customHeight="1" x14ac:dyDescent="0.25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2" customHeight="1" x14ac:dyDescent="0.25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2" customHeight="1" x14ac:dyDescent="0.25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2" customHeight="1" x14ac:dyDescent="0.25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2" customHeight="1" x14ac:dyDescent="0.25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2" customHeight="1" x14ac:dyDescent="0.25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2" customHeight="1" x14ac:dyDescent="0.25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2" customHeight="1" x14ac:dyDescent="0.25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2" customHeight="1" x14ac:dyDescent="0.25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2" customHeight="1" x14ac:dyDescent="0.25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2" customHeight="1" x14ac:dyDescent="0.25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2" customHeight="1" x14ac:dyDescent="0.25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2" customHeight="1" x14ac:dyDescent="0.25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2" customHeight="1" x14ac:dyDescent="0.25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2" customHeight="1" x14ac:dyDescent="0.25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2" customHeight="1" x14ac:dyDescent="0.25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2" customHeight="1" x14ac:dyDescent="0.25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2" customHeight="1" x14ac:dyDescent="0.25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2" customHeight="1" x14ac:dyDescent="0.25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2" customHeight="1" x14ac:dyDescent="0.25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2" customHeight="1" x14ac:dyDescent="0.25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2" customHeight="1" x14ac:dyDescent="0.25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2" customHeight="1" x14ac:dyDescent="0.25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2" customHeight="1" x14ac:dyDescent="0.25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2" customHeight="1" x14ac:dyDescent="0.25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2" customHeight="1" x14ac:dyDescent="0.25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2" customHeight="1" x14ac:dyDescent="0.25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2" customHeight="1" x14ac:dyDescent="0.25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2" customHeight="1" x14ac:dyDescent="0.25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2" customHeight="1" x14ac:dyDescent="0.25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2" customHeight="1" x14ac:dyDescent="0.25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2" customHeight="1" x14ac:dyDescent="0.25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2" customHeight="1" x14ac:dyDescent="0.25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2" customHeight="1" x14ac:dyDescent="0.25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2" customHeight="1" x14ac:dyDescent="0.25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2" customHeight="1" x14ac:dyDescent="0.25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2" customHeight="1" x14ac:dyDescent="0.25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2" customHeight="1" x14ac:dyDescent="0.25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2" customHeight="1" x14ac:dyDescent="0.25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2" customHeight="1" x14ac:dyDescent="0.25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2" customHeight="1" x14ac:dyDescent="0.25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2" customHeight="1" x14ac:dyDescent="0.25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2" customHeight="1" x14ac:dyDescent="0.25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2" customHeight="1" x14ac:dyDescent="0.25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2" customHeight="1" x14ac:dyDescent="0.25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2" customHeight="1" x14ac:dyDescent="0.25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2" customHeight="1" x14ac:dyDescent="0.25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2" customHeight="1" x14ac:dyDescent="0.25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2" customHeight="1" x14ac:dyDescent="0.25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2" customHeight="1" x14ac:dyDescent="0.25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2" customHeight="1" x14ac:dyDescent="0.25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2" customHeight="1" x14ac:dyDescent="0.25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2" customHeight="1" x14ac:dyDescent="0.25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2" customHeight="1" x14ac:dyDescent="0.25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2" customHeight="1" x14ac:dyDescent="0.25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2" customHeight="1" x14ac:dyDescent="0.25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2" customHeight="1" x14ac:dyDescent="0.25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2" customHeight="1" x14ac:dyDescent="0.25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2" customHeight="1" x14ac:dyDescent="0.25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2" customHeight="1" x14ac:dyDescent="0.25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2" customHeight="1" x14ac:dyDescent="0.25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2" customHeight="1" x14ac:dyDescent="0.25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2" customHeight="1" x14ac:dyDescent="0.25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2" customHeight="1" x14ac:dyDescent="0.25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2" customHeight="1" x14ac:dyDescent="0.25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2" customHeight="1" x14ac:dyDescent="0.25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2" customHeight="1" x14ac:dyDescent="0.25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2" customHeight="1" x14ac:dyDescent="0.25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2" customHeight="1" x14ac:dyDescent="0.25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2" customHeight="1" x14ac:dyDescent="0.25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2" customHeight="1" x14ac:dyDescent="0.25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2" customHeight="1" x14ac:dyDescent="0.25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2" customHeight="1" x14ac:dyDescent="0.25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2" customHeight="1" x14ac:dyDescent="0.25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2" customHeight="1" x14ac:dyDescent="0.25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2" customHeight="1" x14ac:dyDescent="0.25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2" customHeight="1" x14ac:dyDescent="0.25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2" customHeight="1" x14ac:dyDescent="0.25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2" customHeight="1" x14ac:dyDescent="0.25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2" customHeight="1" x14ac:dyDescent="0.25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2" customHeight="1" x14ac:dyDescent="0.25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2" customHeight="1" x14ac:dyDescent="0.25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2" customHeight="1" x14ac:dyDescent="0.25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2" customHeight="1" x14ac:dyDescent="0.25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2" customHeight="1" x14ac:dyDescent="0.25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2" customHeight="1" x14ac:dyDescent="0.25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2" customHeight="1" x14ac:dyDescent="0.25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2" customHeight="1" x14ac:dyDescent="0.25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2" customHeight="1" x14ac:dyDescent="0.25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2" customHeight="1" x14ac:dyDescent="0.25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2" customHeight="1" x14ac:dyDescent="0.25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2" customHeight="1" x14ac:dyDescent="0.25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2" customHeight="1" x14ac:dyDescent="0.25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2" customHeight="1" x14ac:dyDescent="0.25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2" customHeight="1" x14ac:dyDescent="0.25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2" customHeight="1" x14ac:dyDescent="0.25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2" customHeight="1" x14ac:dyDescent="0.25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2" customHeight="1" x14ac:dyDescent="0.25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2" customHeight="1" x14ac:dyDescent="0.25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2" customHeight="1" x14ac:dyDescent="0.25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2" customHeight="1" x14ac:dyDescent="0.25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2" customHeight="1" x14ac:dyDescent="0.25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2" customHeight="1" x14ac:dyDescent="0.25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2" customHeight="1" x14ac:dyDescent="0.25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2" customHeight="1" x14ac:dyDescent="0.25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2" customHeight="1" x14ac:dyDescent="0.25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2" customHeight="1" x14ac:dyDescent="0.25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2" customHeight="1" x14ac:dyDescent="0.25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2" customHeight="1" x14ac:dyDescent="0.25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2" customHeight="1" x14ac:dyDescent="0.25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2" customHeight="1" x14ac:dyDescent="0.25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2" customHeight="1" x14ac:dyDescent="0.25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2" customHeight="1" x14ac:dyDescent="0.25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2" customHeight="1" x14ac:dyDescent="0.25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2" customHeight="1" x14ac:dyDescent="0.25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2" customHeight="1" x14ac:dyDescent="0.25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2" customHeight="1" x14ac:dyDescent="0.25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2" customHeight="1" x14ac:dyDescent="0.25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2" customHeight="1" x14ac:dyDescent="0.25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2" customHeight="1" x14ac:dyDescent="0.25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2" customHeight="1" x14ac:dyDescent="0.25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2" customHeight="1" x14ac:dyDescent="0.25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2" customHeight="1" x14ac:dyDescent="0.25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2" customHeight="1" x14ac:dyDescent="0.25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2" customHeight="1" x14ac:dyDescent="0.25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2" customHeight="1" x14ac:dyDescent="0.25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2" customHeight="1" x14ac:dyDescent="0.25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2" customHeight="1" x14ac:dyDescent="0.25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2" customHeight="1" x14ac:dyDescent="0.25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2" customHeight="1" x14ac:dyDescent="0.25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2" customHeight="1" x14ac:dyDescent="0.25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2" customHeight="1" x14ac:dyDescent="0.25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2" customHeight="1" x14ac:dyDescent="0.25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2" customHeight="1" x14ac:dyDescent="0.25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2" customHeight="1" x14ac:dyDescent="0.25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2" customHeight="1" x14ac:dyDescent="0.25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2" customHeight="1" x14ac:dyDescent="0.25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2" customHeight="1" x14ac:dyDescent="0.25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2" customHeight="1" x14ac:dyDescent="0.25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2" customHeight="1" x14ac:dyDescent="0.25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2" customHeight="1" x14ac:dyDescent="0.25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2" customHeight="1" x14ac:dyDescent="0.25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2" customHeight="1" x14ac:dyDescent="0.25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2" customHeight="1" x14ac:dyDescent="0.25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2" customHeight="1" x14ac:dyDescent="0.25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2" customHeight="1" x14ac:dyDescent="0.25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2" customHeight="1" x14ac:dyDescent="0.25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2" customHeight="1" x14ac:dyDescent="0.25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2" customHeight="1" x14ac:dyDescent="0.25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2" customHeight="1" x14ac:dyDescent="0.25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2" customHeight="1" x14ac:dyDescent="0.25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2" customHeight="1" x14ac:dyDescent="0.25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2" customHeight="1" x14ac:dyDescent="0.25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2" customHeight="1" x14ac:dyDescent="0.25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2" customHeight="1" x14ac:dyDescent="0.25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2" customHeight="1" x14ac:dyDescent="0.25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2" customHeight="1" x14ac:dyDescent="0.25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2" customHeight="1" x14ac:dyDescent="0.25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2" customHeight="1" x14ac:dyDescent="0.25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2" customHeight="1" x14ac:dyDescent="0.25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2" customHeight="1" x14ac:dyDescent="0.25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2" customHeight="1" x14ac:dyDescent="0.25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2" customHeight="1" x14ac:dyDescent="0.25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2" customHeight="1" x14ac:dyDescent="0.25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2" customHeight="1" x14ac:dyDescent="0.25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2" customHeight="1" x14ac:dyDescent="0.25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2" customHeight="1" x14ac:dyDescent="0.25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2" customHeight="1" x14ac:dyDescent="0.25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2" customHeight="1" x14ac:dyDescent="0.25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2" customHeight="1" x14ac:dyDescent="0.25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2" customHeight="1" x14ac:dyDescent="0.25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2" customHeight="1" x14ac:dyDescent="0.25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2" customHeight="1" x14ac:dyDescent="0.25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2" customHeight="1" x14ac:dyDescent="0.25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2" customHeight="1" x14ac:dyDescent="0.25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2" customHeight="1" x14ac:dyDescent="0.25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2" customHeight="1" x14ac:dyDescent="0.25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2" customHeight="1" x14ac:dyDescent="0.25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2" customHeight="1" x14ac:dyDescent="0.25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2" customHeight="1" x14ac:dyDescent="0.25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2" customHeight="1" x14ac:dyDescent="0.25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2" customHeight="1" x14ac:dyDescent="0.25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2" customHeight="1" x14ac:dyDescent="0.25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2" customHeight="1" x14ac:dyDescent="0.25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2" customHeight="1" x14ac:dyDescent="0.25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2" customHeight="1" x14ac:dyDescent="0.25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2" customHeight="1" x14ac:dyDescent="0.25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2" customHeight="1" x14ac:dyDescent="0.25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2" customHeight="1" x14ac:dyDescent="0.25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2" customHeight="1" x14ac:dyDescent="0.25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2" customHeight="1" x14ac:dyDescent="0.25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2" customHeight="1" x14ac:dyDescent="0.25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2" customHeight="1" x14ac:dyDescent="0.25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2" customHeight="1" x14ac:dyDescent="0.25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2" customHeight="1" x14ac:dyDescent="0.25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2" customHeight="1" x14ac:dyDescent="0.25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2" customHeight="1" x14ac:dyDescent="0.25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2" customHeight="1" x14ac:dyDescent="0.25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2" customHeight="1" x14ac:dyDescent="0.25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2" customHeight="1" x14ac:dyDescent="0.25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2" customHeight="1" x14ac:dyDescent="0.25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2" customHeight="1" x14ac:dyDescent="0.25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2" customHeight="1" x14ac:dyDescent="0.25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2" customHeight="1" x14ac:dyDescent="0.25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2" customHeight="1" x14ac:dyDescent="0.25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2" customHeight="1" x14ac:dyDescent="0.25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2" customHeight="1" x14ac:dyDescent="0.25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2" customHeight="1" x14ac:dyDescent="0.25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2" customHeight="1" x14ac:dyDescent="0.25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2" customHeight="1" x14ac:dyDescent="0.25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2" customHeight="1" x14ac:dyDescent="0.25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2" customHeight="1" x14ac:dyDescent="0.25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2" customHeight="1" x14ac:dyDescent="0.25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2" customHeight="1" x14ac:dyDescent="0.25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2" customHeight="1" x14ac:dyDescent="0.25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2" customHeight="1" x14ac:dyDescent="0.25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2" customHeight="1" x14ac:dyDescent="0.25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2" customHeight="1" x14ac:dyDescent="0.25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2" customHeight="1" x14ac:dyDescent="0.25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2" customHeight="1" x14ac:dyDescent="0.25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2" customHeight="1" x14ac:dyDescent="0.25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2" customHeight="1" x14ac:dyDescent="0.25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2" customHeight="1" x14ac:dyDescent="0.25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2" customHeight="1" x14ac:dyDescent="0.25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2" customHeight="1" x14ac:dyDescent="0.25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2" customHeight="1" x14ac:dyDescent="0.25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2" customHeight="1" x14ac:dyDescent="0.25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2" customHeight="1" x14ac:dyDescent="0.25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2" customHeight="1" x14ac:dyDescent="0.25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2" customHeight="1" x14ac:dyDescent="0.25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2" customHeight="1" x14ac:dyDescent="0.25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2" customHeight="1" x14ac:dyDescent="0.25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2" customHeight="1" x14ac:dyDescent="0.25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2" customHeight="1" x14ac:dyDescent="0.25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2" customHeight="1" x14ac:dyDescent="0.25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2" customHeight="1" x14ac:dyDescent="0.25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2" customHeight="1" x14ac:dyDescent="0.25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2" customHeight="1" x14ac:dyDescent="0.25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2" customHeight="1" x14ac:dyDescent="0.25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2" customHeight="1" x14ac:dyDescent="0.25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2" customHeight="1" x14ac:dyDescent="0.25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2" customHeight="1" x14ac:dyDescent="0.25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2" customHeight="1" x14ac:dyDescent="0.25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2" customHeight="1" x14ac:dyDescent="0.25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2" customHeight="1" x14ac:dyDescent="0.25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2" customHeight="1" x14ac:dyDescent="0.25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2" customHeight="1" x14ac:dyDescent="0.25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2" customHeight="1" x14ac:dyDescent="0.25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2" customHeight="1" x14ac:dyDescent="0.25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2" customHeight="1" x14ac:dyDescent="0.25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2" customHeight="1" x14ac:dyDescent="0.25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2" customHeight="1" x14ac:dyDescent="0.25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2" customHeight="1" x14ac:dyDescent="0.25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2" customHeight="1" x14ac:dyDescent="0.25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2" customHeight="1" x14ac:dyDescent="0.25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2" customHeight="1" x14ac:dyDescent="0.25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2" customHeight="1" x14ac:dyDescent="0.25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2" customHeight="1" x14ac:dyDescent="0.25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2" customHeight="1" x14ac:dyDescent="0.25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2" customHeight="1" x14ac:dyDescent="0.25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2" customHeight="1" x14ac:dyDescent="0.25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2" customHeight="1" x14ac:dyDescent="0.25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2" customHeight="1" x14ac:dyDescent="0.25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2" customHeight="1" x14ac:dyDescent="0.25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2" customHeight="1" x14ac:dyDescent="0.25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2" customHeight="1" x14ac:dyDescent="0.25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2" customHeight="1" x14ac:dyDescent="0.25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2" customHeight="1" x14ac:dyDescent="0.25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2" customHeight="1" x14ac:dyDescent="0.25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2" customHeight="1" x14ac:dyDescent="0.25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2" customHeight="1" x14ac:dyDescent="0.25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2" customHeight="1" x14ac:dyDescent="0.25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2" customHeight="1" x14ac:dyDescent="0.25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2" customHeight="1" x14ac:dyDescent="0.25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2" customHeight="1" x14ac:dyDescent="0.25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2" customHeight="1" x14ac:dyDescent="0.25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2" customHeight="1" x14ac:dyDescent="0.25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2" customHeight="1" x14ac:dyDescent="0.25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2" customHeight="1" x14ac:dyDescent="0.25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2" customHeight="1" x14ac:dyDescent="0.25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2" customHeight="1" x14ac:dyDescent="0.25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2" customHeight="1" x14ac:dyDescent="0.25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2" customHeight="1" x14ac:dyDescent="0.25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2" customHeight="1" x14ac:dyDescent="0.25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2" customHeight="1" x14ac:dyDescent="0.25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2" customHeight="1" x14ac:dyDescent="0.25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2" customHeight="1" x14ac:dyDescent="0.25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2" customHeight="1" x14ac:dyDescent="0.25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2" customHeight="1" x14ac:dyDescent="0.25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2" customHeight="1" x14ac:dyDescent="0.25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2" customHeight="1" x14ac:dyDescent="0.25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2" customHeight="1" x14ac:dyDescent="0.25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2" customHeight="1" x14ac:dyDescent="0.25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2" customHeight="1" x14ac:dyDescent="0.25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2" customHeight="1" x14ac:dyDescent="0.25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2" customHeight="1" x14ac:dyDescent="0.25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2" customHeight="1" x14ac:dyDescent="0.25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2" customHeight="1" x14ac:dyDescent="0.25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2" customHeight="1" x14ac:dyDescent="0.25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2" customHeight="1" x14ac:dyDescent="0.25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2" customHeight="1" x14ac:dyDescent="0.25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2" customHeight="1" x14ac:dyDescent="0.25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2" customHeight="1" x14ac:dyDescent="0.25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2" customHeight="1" x14ac:dyDescent="0.25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2" customHeight="1" x14ac:dyDescent="0.25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2" customHeight="1" x14ac:dyDescent="0.25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2" customHeight="1" x14ac:dyDescent="0.25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2" customHeight="1" x14ac:dyDescent="0.25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2" customHeight="1" x14ac:dyDescent="0.25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2" customHeight="1" x14ac:dyDescent="0.25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2" customHeight="1" x14ac:dyDescent="0.25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2" customHeight="1" x14ac:dyDescent="0.25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2" customHeight="1" x14ac:dyDescent="0.25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2" customHeight="1" x14ac:dyDescent="0.25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2" customHeight="1" x14ac:dyDescent="0.25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2" customHeight="1" x14ac:dyDescent="0.25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2" customHeight="1" x14ac:dyDescent="0.25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2" customHeight="1" x14ac:dyDescent="0.25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2" customHeight="1" x14ac:dyDescent="0.25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2" customHeight="1" x14ac:dyDescent="0.25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2" customHeight="1" x14ac:dyDescent="0.25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2" customHeight="1" x14ac:dyDescent="0.25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2" customHeight="1" x14ac:dyDescent="0.25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2" customHeight="1" x14ac:dyDescent="0.25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2" customHeight="1" x14ac:dyDescent="0.25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2" customHeight="1" x14ac:dyDescent="0.25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2" customHeight="1" x14ac:dyDescent="0.25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2" customHeight="1" x14ac:dyDescent="0.25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2" customHeight="1" x14ac:dyDescent="0.25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2" customHeight="1" x14ac:dyDescent="0.25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2" customHeight="1" x14ac:dyDescent="0.25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2" customHeight="1" x14ac:dyDescent="0.25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2" customHeight="1" x14ac:dyDescent="0.25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2" customHeight="1" x14ac:dyDescent="0.25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2" customHeight="1" x14ac:dyDescent="0.25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2" customHeight="1" x14ac:dyDescent="0.25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2" customHeight="1" x14ac:dyDescent="0.25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2" customHeight="1" x14ac:dyDescent="0.25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2" customHeight="1" x14ac:dyDescent="0.25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2" customHeight="1" x14ac:dyDescent="0.25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2" customHeight="1" x14ac:dyDescent="0.25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2" customHeight="1" x14ac:dyDescent="0.25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2" customHeight="1" x14ac:dyDescent="0.25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2" customHeight="1" x14ac:dyDescent="0.25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2" customHeight="1" x14ac:dyDescent="0.25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2" customHeight="1" x14ac:dyDescent="0.25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2" customHeight="1" x14ac:dyDescent="0.25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2" customHeight="1" x14ac:dyDescent="0.25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2" customHeight="1" x14ac:dyDescent="0.25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2" customHeight="1" x14ac:dyDescent="0.25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2" customHeight="1" x14ac:dyDescent="0.25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2" customHeight="1" x14ac:dyDescent="0.25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2" customHeight="1" x14ac:dyDescent="0.25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2" customHeight="1" x14ac:dyDescent="0.25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2" customHeight="1" x14ac:dyDescent="0.25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2" customHeight="1" x14ac:dyDescent="0.25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2" customHeight="1" x14ac:dyDescent="0.25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2" customHeight="1" x14ac:dyDescent="0.25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2" customHeight="1" x14ac:dyDescent="0.25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2" customHeight="1" x14ac:dyDescent="0.25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2" customHeight="1" x14ac:dyDescent="0.25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2" customHeight="1" x14ac:dyDescent="0.25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2" customHeight="1" x14ac:dyDescent="0.25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2" customHeight="1" x14ac:dyDescent="0.25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2" customHeight="1" x14ac:dyDescent="0.25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2" customHeight="1" x14ac:dyDescent="0.25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2" customHeight="1" x14ac:dyDescent="0.25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2" customHeight="1" x14ac:dyDescent="0.25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2" customHeight="1" x14ac:dyDescent="0.25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2" customHeight="1" x14ac:dyDescent="0.25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2" customHeight="1" x14ac:dyDescent="0.25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2" customHeight="1" x14ac:dyDescent="0.25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2" customHeight="1" x14ac:dyDescent="0.25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2" customHeight="1" x14ac:dyDescent="0.25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2" customHeight="1" x14ac:dyDescent="0.25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2" customHeight="1" x14ac:dyDescent="0.25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2" customHeight="1" x14ac:dyDescent="0.25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2" customHeight="1" x14ac:dyDescent="0.25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2" customHeight="1" x14ac:dyDescent="0.25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2" customHeight="1" x14ac:dyDescent="0.25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2" customHeight="1" x14ac:dyDescent="0.25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2" customHeight="1" x14ac:dyDescent="0.25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2" customHeight="1" x14ac:dyDescent="0.25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2" customHeight="1" x14ac:dyDescent="0.25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2" customHeight="1" x14ac:dyDescent="0.25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2" customHeight="1" x14ac:dyDescent="0.25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2" customHeight="1" x14ac:dyDescent="0.25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2" customHeight="1" x14ac:dyDescent="0.25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2" customHeight="1" x14ac:dyDescent="0.25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2" customHeight="1" x14ac:dyDescent="0.25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2" customHeight="1" x14ac:dyDescent="0.25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2" customHeight="1" x14ac:dyDescent="0.25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2" customHeight="1" x14ac:dyDescent="0.25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2" customHeight="1" x14ac:dyDescent="0.25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2" customHeight="1" x14ac:dyDescent="0.25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2" customHeight="1" x14ac:dyDescent="0.25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2" customHeight="1" x14ac:dyDescent="0.25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spans="1:26" ht="12" customHeight="1" x14ac:dyDescent="0.25">
      <c r="A1009" s="71"/>
      <c r="B1009" s="71"/>
      <c r="C1009" s="71"/>
      <c r="D1009" s="71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spans="1:26" ht="12" customHeight="1" x14ac:dyDescent="0.25">
      <c r="A1010" s="71"/>
      <c r="B1010" s="71"/>
      <c r="C1010" s="71"/>
      <c r="D1010" s="71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spans="1:26" ht="12" customHeight="1" x14ac:dyDescent="0.25">
      <c r="A1011" s="71"/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spans="1:26" ht="12" customHeight="1" x14ac:dyDescent="0.25">
      <c r="A1012" s="71"/>
      <c r="B1012" s="71"/>
      <c r="C1012" s="71"/>
      <c r="D1012" s="71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spans="1:26" ht="12" customHeight="1" x14ac:dyDescent="0.25">
      <c r="A1013" s="71"/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spans="1:26" ht="12" customHeight="1" x14ac:dyDescent="0.25">
      <c r="A1014" s="71"/>
      <c r="B1014" s="71"/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spans="1:26" ht="12" customHeight="1" x14ac:dyDescent="0.25">
      <c r="A1015" s="71"/>
      <c r="B1015" s="71"/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spans="1:26" ht="12" customHeight="1" x14ac:dyDescent="0.25">
      <c r="A1016" s="71"/>
      <c r="B1016" s="71"/>
      <c r="C1016" s="71"/>
      <c r="D1016" s="71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spans="1:26" ht="12" customHeight="1" x14ac:dyDescent="0.25">
      <c r="A1017" s="71"/>
      <c r="B1017" s="71"/>
      <c r="C1017" s="71"/>
      <c r="D1017" s="71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spans="1:26" ht="12" customHeight="1" x14ac:dyDescent="0.25">
      <c r="A1018" s="71"/>
      <c r="B1018" s="71"/>
      <c r="C1018" s="71"/>
      <c r="D1018" s="71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spans="1:26" ht="12" customHeight="1" x14ac:dyDescent="0.25">
      <c r="A1019" s="71"/>
      <c r="B1019" s="71"/>
      <c r="C1019" s="71"/>
      <c r="D1019" s="71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spans="1:26" ht="12" customHeight="1" x14ac:dyDescent="0.25">
      <c r="A1020" s="71"/>
      <c r="B1020" s="71"/>
      <c r="C1020" s="71"/>
      <c r="D1020" s="71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spans="1:26" ht="12" customHeight="1" x14ac:dyDescent="0.25">
      <c r="A1021" s="71"/>
      <c r="B1021" s="71"/>
      <c r="C1021" s="71"/>
      <c r="D1021" s="71"/>
      <c r="E1021" s="71"/>
      <c r="F1021" s="71"/>
      <c r="G1021" s="71"/>
      <c r="H1021" s="71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spans="1:26" ht="12" customHeight="1" x14ac:dyDescent="0.25">
      <c r="A1022" s="71"/>
      <c r="B1022" s="71"/>
      <c r="C1022" s="71"/>
      <c r="D1022" s="71"/>
      <c r="E1022" s="71"/>
      <c r="F1022" s="71"/>
      <c r="G1022" s="71"/>
      <c r="H1022" s="71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spans="1:26" ht="12" customHeight="1" x14ac:dyDescent="0.25">
      <c r="A1023" s="71"/>
      <c r="B1023" s="71"/>
      <c r="C1023" s="71"/>
      <c r="D1023" s="71"/>
      <c r="E1023" s="71"/>
      <c r="F1023" s="71"/>
      <c r="G1023" s="71"/>
      <c r="H1023" s="71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  <row r="1024" spans="1:26" ht="12" customHeight="1" x14ac:dyDescent="0.25">
      <c r="A1024" s="71"/>
      <c r="B1024" s="71"/>
      <c r="C1024" s="71"/>
      <c r="D1024" s="71"/>
      <c r="E1024" s="71"/>
      <c r="F1024" s="71"/>
      <c r="G1024" s="71"/>
      <c r="H1024" s="71"/>
      <c r="I1024" s="71"/>
      <c r="J1024" s="71"/>
      <c r="K1024" s="71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</row>
  </sheetData>
  <sheetProtection algorithmName="SHA-512" hashValue="7FS5gn7MQKhdnLIkdZrZ7eodXLna2p7KS3kTbcZ081Ed2pylUBlTIxugmRkdb7S/L7i6h3ND4yryJp0Qqe9rpg==" saltValue="0upyrCBF9n/6KpoUzWb0eg==" spinCount="100000" sheet="1" selectLockedCells="1"/>
  <mergeCells count="2">
    <mergeCell ref="A10:J10"/>
    <mergeCell ref="A36:F36"/>
  </mergeCells>
  <conditionalFormatting sqref="B26 B29">
    <cfRule type="cellIs" dxfId="6" priority="1" operator="equal">
      <formula>"Em Andamento"</formula>
    </cfRule>
    <cfRule type="containsText" dxfId="5" priority="2" operator="containsText" text="N/A">
      <formula>NOT(ISERROR(SEARCH("N/A",B26)))</formula>
    </cfRule>
    <cfRule type="containsText" dxfId="4" priority="3" operator="containsText" text="Concluído">
      <formula>NOT(ISERROR(SEARCH("Concluído",B26)))</formula>
    </cfRule>
    <cfRule type="containsText" dxfId="3" priority="4" operator="containsText" text="Pendente">
      <formula>NOT(ISERROR(SEARCH("Pendente",B26)))</formula>
    </cfRule>
    <cfRule type="containsText" dxfId="2" priority="5" operator="containsText" text="Concluído">
      <formula>NOT(ISERROR(SEARCH("Concluído",B26)))</formula>
    </cfRule>
    <cfRule type="containsText" dxfId="1" priority="6" operator="containsText" text="N/A">
      <formula>NOT(ISERROR(SEARCH("N/A",B26)))</formula>
    </cfRule>
    <cfRule type="containsText" priority="7" operator="containsText" text="Concluído">
      <formula>NOT(ISERROR(SEARCH("Concluído",B26)))</formula>
    </cfRule>
    <cfRule type="containsText" dxfId="0" priority="8" operator="containsText" text="Pendente">
      <formula>NOT(ISERROR(SEARCH("Pendente",B26)))</formula>
    </cfRule>
  </conditionalFormatting>
  <dataValidations count="1">
    <dataValidation type="list" allowBlank="1" showInputMessage="1" showErrorMessage="1" sqref="B26 B29" xr:uid="{1D9FBEE8-D2AB-40F1-97CC-AB8BADE66971}">
      <formula1>"Sim, Não,"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A15F85F7CA50478A15291873E8815C" ma:contentTypeVersion="14" ma:contentTypeDescription="Crie um novo documento." ma:contentTypeScope="" ma:versionID="54f44ff0403a4b36a5da08ff7aa741b6">
  <xsd:schema xmlns:xsd="http://www.w3.org/2001/XMLSchema" xmlns:xs="http://www.w3.org/2001/XMLSchema" xmlns:p="http://schemas.microsoft.com/office/2006/metadata/properties" xmlns:ns2="6496a911-d807-4fa6-abb0-9d4250d15ac8" xmlns:ns3="f2f8330a-caee-45e1-bc13-fcc9a77deaa4" targetNamespace="http://schemas.microsoft.com/office/2006/metadata/properties" ma:root="true" ma:fieldsID="4411c761677ec08a848029bd305867f2" ns2:_="" ns3:_="">
    <xsd:import namespace="6496a911-d807-4fa6-abb0-9d4250d15ac8"/>
    <xsd:import namespace="f2f8330a-caee-45e1-bc13-fcc9a77de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6a911-d807-4fa6-abb0-9d4250d1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e8f363b-3f81-4bc5-90c6-d83c18965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8330a-caee-45e1-bc13-fcc9a77de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97babe7-ea30-4aa0-9b2e-87589c01856a}" ma:internalName="TaxCatchAll" ma:showField="CatchAllData" ma:web="f2f8330a-caee-45e1-bc13-fcc9a77de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3B528-D575-45F4-AAE8-6C2DA613E2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6191B-A71F-4078-AF88-51CA0D160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6a911-d807-4fa6-abb0-9d4250d15ac8"/>
    <ds:schemaRef ds:uri="f2f8330a-caee-45e1-bc13-fcc9a77de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RPA</vt:lpstr>
      <vt:lpstr>Impostos-2025</vt:lpstr>
      <vt:lpstr>RPA!Excel_BuiltIn_Print_Area_1_1</vt:lpstr>
      <vt:lpstr>RPA!IntervaloNomeado1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Recibo de Pagamento Autônomo - RPA</dc:title>
  <dc:subject>Recibo de Pagamento Autônomo - RPA</dc:subject>
  <dc:creator>www.portalmei.org</dc:creator>
  <cp:keywords>Recibo de Pagamento Autônomo - RPA</cp:keywords>
  <dc:description>Recibo de Pagamento Autônomo - RPA</dc:description>
  <cp:lastModifiedBy>Shaiane Pinto de Souza</cp:lastModifiedBy>
  <cp:revision/>
  <dcterms:created xsi:type="dcterms:W3CDTF">2023-03-14T21:39:26Z</dcterms:created>
  <dcterms:modified xsi:type="dcterms:W3CDTF">2025-04-29T17:33:53Z</dcterms:modified>
  <cp:category>Recibo de Pagamento Autônomo - RPA</cp:category>
  <cp:contentStatus/>
</cp:coreProperties>
</file>